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egina.katkeviciene\Desktop\ITVP\2022 m\ATASKAITA 2021 m\Galutiniai dokumentai\2022-02-10 galutiniai ataskaitos dokumentai\"/>
    </mc:Choice>
  </mc:AlternateContent>
  <xr:revisionPtr revIDLastSave="0" documentId="8_{474F024E-DACA-4F88-8060-C7960777DF51}" xr6:coauthVersionLast="47" xr6:coauthVersionMax="47" xr10:uidLastSave="{00000000-0000-0000-0000-000000000000}"/>
  <bookViews>
    <workbookView xWindow="-110" yWindow="-110" windowWidth="19420" windowHeight="10420" xr2:uid="{00000000-000D-0000-FFFF-FFFF00000000}"/>
  </bookViews>
  <sheets>
    <sheet name="Lapas1" sheetId="1" r:id="rId1"/>
    <sheet name="Lapas2" sheetId="2" r:id="rId2"/>
  </sheets>
  <definedNames>
    <definedName name="_xlnm._FilterDatabase" localSheetId="0" hidden="1">Lapas1!$A$53:$R$248</definedName>
    <definedName name="_xlnm._FilterDatabase" localSheetId="1" hidden="1">Lapas2!$B$1:$F$1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6" i="1" l="1"/>
  <c r="E154" i="1"/>
  <c r="E153" i="1"/>
  <c r="E152" i="1"/>
  <c r="E151" i="1"/>
  <c r="E150" i="1"/>
  <c r="E149" i="1"/>
  <c r="E148" i="1"/>
  <c r="E147" i="1"/>
  <c r="E146" i="1"/>
  <c r="E145" i="1"/>
  <c r="E144" i="1"/>
  <c r="E142" i="1"/>
  <c r="E57" i="1"/>
  <c r="G58" i="1"/>
  <c r="E58" i="1"/>
  <c r="E59" i="1"/>
  <c r="E60" i="1"/>
  <c r="E61" i="1"/>
  <c r="E56" i="1"/>
  <c r="C72" i="2" l="1"/>
  <c r="B72" i="2"/>
  <c r="G146" i="1"/>
  <c r="G142" i="1"/>
  <c r="G213" i="1"/>
  <c r="G170" i="1"/>
  <c r="G120" i="1"/>
  <c r="G112" i="1" s="1"/>
  <c r="G113" i="1"/>
  <c r="G149" i="1"/>
  <c r="E143" i="1"/>
  <c r="G215" i="1" l="1"/>
  <c r="G216" i="1"/>
  <c r="G162" i="1" l="1"/>
  <c r="G148" i="1"/>
  <c r="G88" i="1"/>
  <c r="G87" i="1"/>
  <c r="G86" i="1"/>
  <c r="G85" i="1"/>
  <c r="G84" i="1"/>
  <c r="G61" i="1"/>
  <c r="G60" i="1"/>
  <c r="G59" i="1"/>
  <c r="G56" i="1"/>
  <c r="G57" i="1"/>
  <c r="L227" i="1" l="1"/>
  <c r="L226" i="1"/>
  <c r="L217" i="1"/>
  <c r="L168" i="1"/>
  <c r="L165" i="1"/>
  <c r="L157" i="1"/>
  <c r="L120" i="1"/>
  <c r="L113" i="1"/>
  <c r="L93" i="1"/>
  <c r="L92" i="1"/>
  <c r="L68" i="1"/>
  <c r="N62" i="1"/>
  <c r="M68" i="1"/>
  <c r="L73" i="1"/>
  <c r="L72" i="1"/>
  <c r="L70" i="1"/>
  <c r="M62" i="1"/>
  <c r="L62" i="1"/>
  <c r="M168" i="1" l="1"/>
  <c r="N168" i="1"/>
  <c r="O168" i="1"/>
  <c r="P168" i="1"/>
  <c r="Q168" i="1"/>
  <c r="G214" i="1" l="1"/>
  <c r="G212" i="1"/>
  <c r="G211" i="1"/>
  <c r="G210" i="1"/>
  <c r="G209" i="1"/>
  <c r="G208" i="1"/>
  <c r="G207" i="1"/>
  <c r="G206" i="1"/>
  <c r="G205" i="1"/>
  <c r="G204" i="1"/>
  <c r="G156" i="1"/>
  <c r="G154" i="1"/>
  <c r="G153" i="1"/>
  <c r="G152" i="1"/>
  <c r="G151" i="1"/>
  <c r="G150" i="1"/>
  <c r="G147" i="1"/>
  <c r="G145" i="1"/>
  <c r="G144" i="1"/>
  <c r="G109" i="1"/>
  <c r="G111" i="1"/>
  <c r="G110" i="1"/>
  <c r="G108" i="1"/>
  <c r="G107" i="1"/>
  <c r="G106" i="1"/>
  <c r="M222" i="1"/>
  <c r="N222" i="1"/>
  <c r="O222" i="1"/>
  <c r="P222" i="1"/>
  <c r="Q222" i="1"/>
  <c r="L222" i="1"/>
  <c r="M229" i="1" l="1"/>
  <c r="N229" i="1"/>
  <c r="O229" i="1"/>
  <c r="P229" i="1"/>
  <c r="Q229" i="1"/>
  <c r="M227" i="1"/>
  <c r="N227" i="1"/>
  <c r="O227" i="1"/>
  <c r="P227" i="1"/>
  <c r="Q227" i="1"/>
  <c r="M226" i="1"/>
  <c r="N226" i="1"/>
  <c r="O226" i="1"/>
  <c r="P226" i="1"/>
  <c r="Q226" i="1"/>
  <c r="M219" i="1"/>
  <c r="N219" i="1"/>
  <c r="O219" i="1"/>
  <c r="P219" i="1"/>
  <c r="Q219" i="1"/>
  <c r="M217" i="1"/>
  <c r="N217" i="1"/>
  <c r="O217" i="1"/>
  <c r="P217" i="1"/>
  <c r="Q217" i="1"/>
  <c r="L229" i="1"/>
  <c r="L219" i="1"/>
  <c r="M165" i="1"/>
  <c r="N165" i="1"/>
  <c r="O165" i="1"/>
  <c r="P165" i="1"/>
  <c r="Q165" i="1"/>
  <c r="M162" i="1"/>
  <c r="N162" i="1"/>
  <c r="O162" i="1"/>
  <c r="P162" i="1"/>
  <c r="Q162" i="1"/>
  <c r="L162" i="1"/>
  <c r="M158" i="1"/>
  <c r="N158" i="1"/>
  <c r="O158" i="1"/>
  <c r="P158" i="1"/>
  <c r="Q158" i="1"/>
  <c r="L158" i="1"/>
  <c r="O157" i="1"/>
  <c r="P157" i="1"/>
  <c r="Q157" i="1"/>
  <c r="M157" i="1"/>
  <c r="N157" i="1"/>
  <c r="L123" i="1"/>
  <c r="N123" i="1"/>
  <c r="O123" i="1"/>
  <c r="P123" i="1"/>
  <c r="Q123" i="1"/>
  <c r="N120" i="1"/>
  <c r="O120" i="1"/>
  <c r="P120" i="1"/>
  <c r="Q120" i="1"/>
  <c r="N113" i="1"/>
  <c r="O113" i="1"/>
  <c r="P113" i="1"/>
  <c r="Q113" i="1"/>
  <c r="M123" i="1"/>
  <c r="M120" i="1"/>
  <c r="M113" i="1"/>
  <c r="N93" i="1"/>
  <c r="O93" i="1"/>
  <c r="P93" i="1"/>
  <c r="Q93" i="1"/>
  <c r="N92" i="1"/>
  <c r="O92" i="1"/>
  <c r="P92" i="1"/>
  <c r="Q92" i="1"/>
  <c r="M93" i="1"/>
  <c r="M92" i="1"/>
  <c r="N73" i="1"/>
  <c r="O73" i="1"/>
  <c r="P73" i="1"/>
  <c r="Q73" i="1"/>
  <c r="M73" i="1"/>
  <c r="N72" i="1"/>
  <c r="O72" i="1"/>
  <c r="P72" i="1"/>
  <c r="Q72" i="1"/>
  <c r="M72" i="1"/>
  <c r="N70" i="1"/>
  <c r="O70" i="1"/>
  <c r="P70" i="1"/>
  <c r="Q70" i="1"/>
  <c r="M70" i="1"/>
  <c r="N68" i="1"/>
  <c r="O68" i="1"/>
  <c r="P68" i="1"/>
  <c r="Q68" i="1"/>
  <c r="O62" i="1"/>
  <c r="P62" i="1"/>
  <c r="Q62" i="1"/>
  <c r="G143" i="1"/>
</calcChain>
</file>

<file path=xl/sharedStrings.xml><?xml version="1.0" encoding="utf-8"?>
<sst xmlns="http://schemas.openxmlformats.org/spreadsheetml/2006/main" count="773" uniqueCount="584">
  <si>
    <t>Nr.</t>
  </si>
  <si>
    <t>Kodas</t>
  </si>
  <si>
    <t>Pavadinimas, mato vnt.</t>
  </si>
  <si>
    <t>Pasiekta  reikšmė</t>
  </si>
  <si>
    <t xml:space="preserve">Iš viso </t>
  </si>
  <si>
    <t>1.1.</t>
  </si>
  <si>
    <t>Stiprybės</t>
  </si>
  <si>
    <t>1.</t>
  </si>
  <si>
    <t>Silpnybės</t>
  </si>
  <si>
    <t>Galimybės</t>
  </si>
  <si>
    <t>Grėsmės</t>
  </si>
  <si>
    <t>(įrašomas programos pavadinimas)</t>
  </si>
  <si>
    <t xml:space="preserve"> ĮGYVENDINIMO ATASKAITA</t>
  </si>
  <si>
    <t>(įrašoma programos parengimo data, registracijos numeris)</t>
  </si>
  <si>
    <t>Priemonei / veiksmui įgyvendinti panaudotos lėšos   (Eur)</t>
  </si>
  <si>
    <t>Planuojamos skirti veiksmo vykdytojo  ir partnerio (-ių) lėšos</t>
  </si>
  <si>
    <t>Išmokėtos veiksmo vykdytojo  ir partnerio (-ių) lėšos</t>
  </si>
  <si>
    <t>Planuojamas skirti finansavimas (iš valstybės biudžeto, ES fondų ir kitos tarptautinės finansinės paramos lėšų)</t>
  </si>
  <si>
    <t>Išmokėtas finansavimas (iš valstybės biudžeto, ES fondų ir kitos tarptautinės finansinės paramos lėšų)</t>
  </si>
  <si>
    <t>Tikslo / uždavinio / priemonės / veiksmo pavadinimai*</t>
  </si>
  <si>
    <t>1 lentelė. Programos SSGG lentelėje nurodytų veiksnių pokyčių įvertinimas</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</si>
  <si>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</si>
  <si>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Programos įgyvendinimo rodikliai**</t>
  </si>
  <si>
    <t>2 lentelė. Programos įgyvendinimo pažanga nuo programos įgyvendinimo pradžios</t>
  </si>
  <si>
    <t>Programos įgyvendinimo veiksmai</t>
  </si>
  <si>
    <t>Programoje suplanuota veiksmo pradžia</t>
  </si>
  <si>
    <t>Programoje suplanuota veiksmo pabaiga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</si>
  <si>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</si>
  <si>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Papildoma informacija, paaiškinimai</t>
  </si>
  <si>
    <t>Suplanuota 2023 m. pasiekti  reikšmė***</t>
  </si>
  <si>
    <t xml:space="preserve">Suplanuota iki ataskaitinių metų pabaigos pasiekti reikšmė**** </t>
  </si>
  <si>
    <t>Veiksmo įgyvendinimo būklė*****</t>
  </si>
  <si>
    <t>Veiksmą atitinkančio projekto Nr.******</t>
  </si>
  <si>
    <t>Priemonei / veiksmui įgyvendinti programoje numatytas lėšų poreikis (Eur)</t>
  </si>
  <si>
    <t>Integruotų teritorijų vystymo programų 
rengimo ir įgyvendinimo gairių 4 priedas</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</si>
  <si>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</si>
  <si>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</si>
  <si>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</si>
  <si>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</si>
  <si>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 xml:space="preserve"> 1-R-1</t>
  </si>
  <si>
    <t>1.1P-1</t>
  </si>
  <si>
    <t>1.1P-2</t>
  </si>
  <si>
    <t>1.1P-3</t>
  </si>
  <si>
    <t xml:space="preserve">1.1-P-4 </t>
  </si>
  <si>
    <t>1.1-P-5</t>
  </si>
  <si>
    <t>1.1-P-6</t>
  </si>
  <si>
    <t>Bendras naujai nutiestų kelių ilgis, km</t>
  </si>
  <si>
    <t>Modernizuoti kultūros infrastruktūros objektai, skaičius</t>
  </si>
  <si>
    <t>Sukurtos arba atnaujintos atviros erdvės miestų vietovėse, kv. m</t>
  </si>
  <si>
    <t>Pastatyti arba atnaujinti viešieji arba komerciniai pastatai miestų vietovėse, kv. m</t>
  </si>
  <si>
    <t>Bendras rekonstruotų arba atnaujintų kelių ilgis, km</t>
  </si>
  <si>
    <t>Įmonių dirbančiųjų skaičius kūrybinėse, meninėse ir pramogų organizavimo veiklose (EVRK 2 red. R sektorius, išskyrus azartinių žaidimų ir lažybų organizavimo veiklą) bei informacijos ir ryšių veiklose (EVRK 2 red. J sektorius) Vilniaus miesto savivaldybėje</t>
  </si>
  <si>
    <t>Rodiklis nepasiektas. Statistiko departamento duomenimis.</t>
  </si>
  <si>
    <t>Produkto rodiklis pasiektas</t>
  </si>
  <si>
    <t>Produkto rodiklis nepasiektas</t>
  </si>
  <si>
    <t>1.2.</t>
  </si>
  <si>
    <t xml:space="preserve">Sukurtos arba atnaujintos atviros erdvės miestų vietovėse, kv. m </t>
  </si>
  <si>
    <t xml:space="preserve">Lietaus nuotėkio plotas, iš kurio surenkamam paviršiniam (lietaus) vandeniui tvarkyti įrengta ir (ar) rekonstruota infrastruktūra, ha </t>
  </si>
  <si>
    <t>Įdiegtos saugų eismą gerinančios ir aplinkosaugos priemonės,</t>
  </si>
  <si>
    <t xml:space="preserve">1. Vilnius yra didžiausias Lietuvoje investicijų ir darbo jėgos traukos centras </t>
  </si>
  <si>
    <t xml:space="preserve">2. Teigiami demografiniai pokyčiai </t>
  </si>
  <si>
    <t xml:space="preserve">3. Aukšta gyventojų perkamoji galia </t>
  </si>
  <si>
    <t xml:space="preserve">1. Gyventojų senėjimas ir netolygi amžiaus struktūra miesto centrinėje dalyje ir periferijoje </t>
  </si>
  <si>
    <t xml:space="preserve">2. Neracionalus 	gyvenamųjų ir darbo vietų išsidėstymas mieste </t>
  </si>
  <si>
    <t>3. Neišnaudotas aukštos kokybės kūrybinių, meninių paslaugų ir pramogų organizavimo potencialas</t>
  </si>
  <si>
    <t xml:space="preserve">5. 	Žemas eismo saugumo lygis </t>
  </si>
  <si>
    <t xml:space="preserve">6. Neracionali susisiekimo sistema, paremta automobilizacijos plėtra ir nekonkurencingas viešasis transportas, dėl ko vis didėja gatvių infrastruktūros poreikis ir kaštai </t>
  </si>
  <si>
    <t>7. Didelė aplinkos tarša, triukšmas</t>
  </si>
  <si>
    <t xml:space="preserve">7. Patraukliomis investuotojams tampa apleistos teritorijos netoli miesto centro, turinčios gerą urbanistinį ir ekonominį potencialą </t>
  </si>
  <si>
    <t xml:space="preserve">Pastatyti arba atnaujinti viešieji arba komerciniai pastatai miestų vietovėse, kv. m </t>
  </si>
  <si>
    <t>Modernizuoti kultūros infrastruktūros objektai, skaičius,</t>
  </si>
  <si>
    <t>Lankytojų (aktyvių dalyvių ir stebėtojų) skaičius tikslinėse teritorijose sukurtose traukos zonose (sutvarkytose viešosiose erdvėse ir atnaujintuose pastatuose) vidutiniškai per metus (tūkst. asmenų/vidutiniškai per metus)</t>
  </si>
  <si>
    <t>1-R-2</t>
  </si>
  <si>
    <t xml:space="preserve">1.2-P-1 </t>
  </si>
  <si>
    <t>Numatomo apsilankymų remiamuose kultūros ir gamtos paveldo objektuose bei turistų traukos vietose skaičiaus padidėjimas, apsilankymų per metus</t>
  </si>
  <si>
    <t>1.2-P-2</t>
  </si>
  <si>
    <t>1.2-P-3</t>
  </si>
  <si>
    <t>1.2-P-4</t>
  </si>
  <si>
    <t>1.2-P-5</t>
  </si>
  <si>
    <t>Siekiamas programos rezultato rodiklis nėra žinomas dėl lankytojų aktualių  duomenų trūkumo  </t>
  </si>
  <si>
    <t xml:space="preserve">Sutvarkyti, įrengti ir pritaikyti lankymui gamtos ir kultūros paveldo objektai ir teritorijos, vnt. </t>
  </si>
  <si>
    <t>Išsaugoti, sutvarkyti ar atkurti įvairaus teritorinio lygmens kraštovaizdžio arealai, vnt.</t>
  </si>
  <si>
    <t>Teritorijų, kuriose įgyvendintos kraštovaizdžio formavimo priemonės, plotas ha</t>
  </si>
  <si>
    <t>1.1.1v</t>
  </si>
  <si>
    <t>1.1.6v</t>
  </si>
  <si>
    <t>1.1.5v</t>
  </si>
  <si>
    <t>1.1.4v</t>
  </si>
  <si>
    <t>1.1.3v</t>
  </si>
  <si>
    <t>1.1.2v</t>
  </si>
  <si>
    <t>1.2.1v</t>
  </si>
  <si>
    <t>1.2.3v</t>
  </si>
  <si>
    <t>1.2.4v</t>
  </si>
  <si>
    <t>1.2.5v</t>
  </si>
  <si>
    <t>1.2.6v</t>
  </si>
  <si>
    <t>1.2.7v</t>
  </si>
  <si>
    <t>1.2.8v</t>
  </si>
  <si>
    <t>1.2.9v</t>
  </si>
  <si>
    <t>2.1.</t>
  </si>
  <si>
    <t>2-R-1</t>
  </si>
  <si>
    <t>Gyventojų skaičiaus augimas konvertuojamose teritorijose (iš buvusių pramonės objektų ar apleistų teritorijų, tikslinėse teritorijose) (gyventojų skaičiaus padidėjimas nuo 2013 metų)</t>
  </si>
  <si>
    <t xml:space="preserve">2-E  </t>
  </si>
  <si>
    <t xml:space="preserve">Gyventojų skaičius tikslinėse teritorijose (tūkst. gyv.) </t>
  </si>
  <si>
    <t xml:space="preserve">2.1-P-1 </t>
  </si>
  <si>
    <t xml:space="preserve">2.1-P-2 </t>
  </si>
  <si>
    <t xml:space="preserve">2.1-P-3 </t>
  </si>
  <si>
    <t>2.1-P-4</t>
  </si>
  <si>
    <t>2.1-P-5</t>
  </si>
  <si>
    <t>2.1-P-6</t>
  </si>
  <si>
    <t xml:space="preserve">2.1-P-7 </t>
  </si>
  <si>
    <t>Gyventojai, kuriems teikiamos vandens tiekimo paslaugos naujai įrengtais geriamojo vandens tiekimo tinklais</t>
  </si>
  <si>
    <t>Papildomi gyventojai, kuriems teikiamos pagerintos vandens tiekimo paslaugos</t>
  </si>
  <si>
    <t>1-E</t>
  </si>
  <si>
    <t>Rekonstruotų vandens tiekimo ir nuotekų surinkimo tinklų ilgis, km</t>
  </si>
  <si>
    <t>Gyventojai, kuriems teikiamos paslaugos naujai įrengtais nuotekų surinkimo tinklais</t>
  </si>
  <si>
    <t>2.1.1v</t>
  </si>
  <si>
    <t>2.1.2v</t>
  </si>
  <si>
    <t>2.1.3v</t>
  </si>
  <si>
    <t>2.1.4v</t>
  </si>
  <si>
    <t>2.1.5v</t>
  </si>
  <si>
    <t>2.1.6v</t>
  </si>
  <si>
    <t>2.1.7v</t>
  </si>
  <si>
    <t>2.1.8v</t>
  </si>
  <si>
    <t>2.1.9v</t>
  </si>
  <si>
    <t>2.1.10v</t>
  </si>
  <si>
    <t>2.1.11v</t>
  </si>
  <si>
    <t>2.1.12v</t>
  </si>
  <si>
    <t>2.1.13v</t>
  </si>
  <si>
    <t>2.1.14v</t>
  </si>
  <si>
    <t>2.1.15v</t>
  </si>
  <si>
    <t>2.1.16v</t>
  </si>
  <si>
    <t>2.1.17v</t>
  </si>
  <si>
    <r>
      <rPr>
        <b/>
        <sz val="9"/>
        <rFont val="Times New Roman"/>
        <family val="1"/>
      </rPr>
      <t>Veiksmas:</t>
    </r>
    <r>
      <rPr>
        <sz val="9"/>
        <rFont val="Times New Roman"/>
        <family val="1"/>
      </rPr>
      <t xml:space="preserve"> Kernavės g. nuo Žalgirio g. iki Lvovo g. rekonstrukcija, įrengiant modernias eismo saugos priemones</t>
    </r>
  </si>
  <si>
    <r>
      <rPr>
        <b/>
        <sz val="9"/>
        <rFont val="Times New Roman"/>
        <family val="1"/>
      </rPr>
      <t>Veiksmas:</t>
    </r>
    <r>
      <rPr>
        <sz val="9"/>
        <rFont val="Times New Roman"/>
        <family val="1"/>
      </rPr>
      <t xml:space="preserve"> Kareivių g. atkarpos tarp Žirmūnų g. ir Verkių g. bei Kareivių g. ir Verkių g. sankryžos rekonstrukcija įrengiant eismo saugos priemones</t>
    </r>
  </si>
  <si>
    <r>
      <rPr>
        <b/>
        <sz val="9"/>
        <rFont val="Times New Roman"/>
        <family val="1"/>
      </rPr>
      <t xml:space="preserve">Veiksmas: </t>
    </r>
    <r>
      <rPr>
        <sz val="9"/>
        <rFont val="Times New Roman"/>
        <family val="1"/>
      </rPr>
      <t>Giedraičių  g. rekonstravimas, įrengiant modernias eismo saugos priemones</t>
    </r>
  </si>
  <si>
    <r>
      <rPr>
        <b/>
        <sz val="9"/>
        <rFont val="Times New Roman"/>
        <family val="1"/>
      </rPr>
      <t>Veiksmas:</t>
    </r>
    <r>
      <rPr>
        <sz val="9"/>
        <rFont val="Times New Roman"/>
        <family val="1"/>
      </rPr>
      <t xml:space="preserve"> Viešųjų erdvių tvarkymas Šiaurinėje tikslinėje teritorijoje tarp Giedraičių g. ir Kintų g. ir prie Giedraičių g. </t>
    </r>
  </si>
  <si>
    <r>
      <rPr>
        <b/>
        <sz val="9"/>
        <rFont val="Times New Roman"/>
        <family val="1"/>
      </rPr>
      <t xml:space="preserve">Veiksmas: </t>
    </r>
    <r>
      <rPr>
        <sz val="9"/>
        <rFont val="Times New Roman"/>
        <family val="1"/>
      </rPr>
      <t xml:space="preserve">Geriamojo vandens tiekimo ir nuotekų tvarkymo sistemos renovavimas ir plėtra Vilniaus mieste </t>
    </r>
  </si>
  <si>
    <r>
      <rPr>
        <b/>
        <sz val="9"/>
        <rFont val="Times New Roman"/>
        <family val="1"/>
      </rPr>
      <t>Veiksmas:</t>
    </r>
    <r>
      <rPr>
        <sz val="9"/>
        <rFont val="Times New Roman"/>
        <family val="1"/>
      </rPr>
      <t xml:space="preserve"> Vilnios pakrančių tvarkymas Pietinėje tikslinėje teritorijoje</t>
    </r>
  </si>
  <si>
    <r>
      <rPr>
        <b/>
        <sz val="9"/>
        <rFont val="Times New Roman"/>
        <family val="1"/>
      </rPr>
      <t>Veiksmas:</t>
    </r>
    <r>
      <rPr>
        <sz val="9"/>
        <rFont val="Times New Roman"/>
        <family val="1"/>
      </rPr>
      <t xml:space="preserve"> Centrinės gatvės – bulvaro su rekreacine įranga įrengimas Paplaujos rajone</t>
    </r>
  </si>
  <si>
    <r>
      <rPr>
        <b/>
        <sz val="9"/>
        <rFont val="Times New Roman"/>
        <family val="1"/>
      </rPr>
      <t>Veiksmas:</t>
    </r>
    <r>
      <rPr>
        <sz val="9"/>
        <rFont val="Times New Roman"/>
        <family val="1"/>
      </rPr>
      <t xml:space="preserve"> Pėsčiųjų – dviračių takų infrastruktūros atnaujinimas ir plėtra Žalgirio, Rinktinės, Širvintų, Kernavės gatvėse – Šiaurinėje tikslinėje teritorijoje </t>
    </r>
  </si>
  <si>
    <r>
      <rPr>
        <b/>
        <sz val="9"/>
        <rFont val="Times New Roman"/>
        <family val="1"/>
      </rPr>
      <t xml:space="preserve">Veiksmas: </t>
    </r>
    <r>
      <rPr>
        <sz val="9"/>
        <rFont val="Times New Roman"/>
        <family val="1"/>
      </rPr>
      <t xml:space="preserve">Viešųjų erdvių tvarkymas Pietinėje tikslinėje teritorijoje prie rekonstruojamų Aukštaičių g., Paupio g. ir Drujos g. </t>
    </r>
  </si>
  <si>
    <r>
      <rPr>
        <b/>
        <sz val="9"/>
        <rFont val="Times New Roman"/>
        <family val="1"/>
      </rPr>
      <t xml:space="preserve">Veiksmas: </t>
    </r>
    <r>
      <rPr>
        <sz val="9"/>
        <rFont val="Times New Roman"/>
        <family val="1"/>
      </rPr>
      <t>Misionierių sodų atkūrimas</t>
    </r>
  </si>
  <si>
    <r>
      <rPr>
        <b/>
        <sz val="9"/>
        <rFont val="Times New Roman"/>
        <family val="1"/>
      </rPr>
      <t xml:space="preserve">Veiksmas: </t>
    </r>
    <r>
      <rPr>
        <sz val="9"/>
        <rFont val="Times New Roman"/>
        <family val="1"/>
      </rPr>
      <t>Aukštaičių g. įrengimas su įvažiavimų į Drujos  g. ir Paupio g. rekonstravimu</t>
    </r>
  </si>
  <si>
    <r>
      <rPr>
        <b/>
        <sz val="9"/>
        <rFont val="Times New Roman"/>
        <family val="1"/>
      </rPr>
      <t>Veiksmas:</t>
    </r>
    <r>
      <rPr>
        <sz val="9"/>
        <rFont val="Times New Roman"/>
        <family val="1"/>
      </rPr>
      <t xml:space="preserve"> Viešosios erdvės tvarkymas Pietinėje tikslinėje teritorijoje prie Vingrių g. </t>
    </r>
  </si>
  <si>
    <r>
      <rPr>
        <b/>
        <sz val="9"/>
        <rFont val="Times New Roman"/>
        <family val="1"/>
      </rPr>
      <t xml:space="preserve">Veiksmas: </t>
    </r>
    <r>
      <rPr>
        <sz val="9"/>
        <rFont val="Times New Roman"/>
        <family val="1"/>
      </rPr>
      <t xml:space="preserve">Viešosios erdvės tvarkymas Pietinėje tikslinėje teritorijoje prie Amatų g. </t>
    </r>
  </si>
  <si>
    <r>
      <rPr>
        <b/>
        <sz val="9"/>
        <rFont val="Times New Roman"/>
        <family val="1"/>
      </rPr>
      <t xml:space="preserve">Veiksmas: </t>
    </r>
    <r>
      <rPr>
        <sz val="9"/>
        <rFont val="Times New Roman"/>
        <family val="1"/>
      </rPr>
      <t xml:space="preserve">Dviračių takų infrastruktūros atnaujinimas ir plėtra Algirdo, V. Mykolaičio-Putino, Geležinkelio, Dariaus ir Girėno gatvėse – Pietinėje tikslinėje teritorijoje </t>
    </r>
  </si>
  <si>
    <r>
      <rPr>
        <b/>
        <sz val="9"/>
        <rFont val="Times New Roman"/>
        <family val="1"/>
      </rPr>
      <t xml:space="preserve">Veiksmas: </t>
    </r>
    <r>
      <rPr>
        <sz val="9"/>
        <rFont val="Times New Roman"/>
        <family val="1"/>
      </rPr>
      <t xml:space="preserve">Šv. Stepono skvero ir Šv. Stepono g. sutvarkymas </t>
    </r>
  </si>
  <si>
    <r>
      <rPr>
        <b/>
        <sz val="9"/>
        <rFont val="Times New Roman"/>
        <family val="1"/>
      </rPr>
      <t xml:space="preserve">Veiksmas: </t>
    </r>
    <r>
      <rPr>
        <sz val="9"/>
        <rFont val="Times New Roman"/>
        <family val="1"/>
      </rPr>
      <t>Pėsčiųjų dviračių tilto per Nerį tarp Lazdynų ir Naujamiesčio (Užvingio salos tiltas) įrengimas ir viešosios erdvės sutvarkymas</t>
    </r>
  </si>
  <si>
    <r>
      <rPr>
        <b/>
        <sz val="9"/>
        <rFont val="Times New Roman"/>
        <family val="1"/>
      </rPr>
      <t xml:space="preserve">Veiksmas: </t>
    </r>
    <r>
      <rPr>
        <sz val="9"/>
        <rFont val="Times New Roman"/>
        <family val="1"/>
      </rPr>
      <t>Tauro kalno parko ir Liuteronų sodų tvarkymas Pietinėje tikslinėje teritorijoje</t>
    </r>
  </si>
  <si>
    <t>Baigtas įgyvendinti</t>
  </si>
  <si>
    <t>2.2.</t>
  </si>
  <si>
    <r>
      <t xml:space="preserve">Uždavinys: </t>
    </r>
    <r>
      <rPr>
        <sz val="9"/>
        <rFont val="Times New Roman"/>
        <family val="1"/>
      </rPr>
      <t xml:space="preserve">Optimizuoti socialinę-demografinę senos statybos gyvenamųjų rajonų struktūrą, didinant jų patrauklumą </t>
    </r>
  </si>
  <si>
    <t>2-R-2</t>
  </si>
  <si>
    <t>Jaunimo skaičius 1000 gyventojų (tikslinių teritorijų ribose)</t>
  </si>
  <si>
    <t>2.2-P-1</t>
  </si>
  <si>
    <t>2.2-P-2</t>
  </si>
  <si>
    <t>2.2-P-3</t>
  </si>
  <si>
    <t>2.2-P-4</t>
  </si>
  <si>
    <t>2.2-P-5</t>
  </si>
  <si>
    <t>2.2-P-6</t>
  </si>
  <si>
    <t>2.2-P-7</t>
  </si>
  <si>
    <t>2.2-P-8</t>
  </si>
  <si>
    <t>2.2-P-9</t>
  </si>
  <si>
    <t>2.2-P-10</t>
  </si>
  <si>
    <t>2.2-P-11</t>
  </si>
  <si>
    <t>2.2-P-12</t>
  </si>
  <si>
    <t>2.2-P-13</t>
  </si>
  <si>
    <t>2.2-P-14</t>
  </si>
  <si>
    <t>2.2-P-15</t>
  </si>
  <si>
    <t>Įgyvendintų inovacijų paklausos skatinimo sprendimų skaičius</t>
  </si>
  <si>
    <t>Investicijas gavusios vaikų priežiūros arba švietimo infrastruktūros pajėgumas</t>
  </si>
  <si>
    <t>Metinis pirminės energijos suvartojimo viešuosiuose pastatuose sumažėjimas, kWh / per metus</t>
  </si>
  <si>
    <t>Pagal veiksmų programą ERPF lėšomis sukurtos naujos ikimokyklinio ir priešmokyklinio ugdymo vietos</t>
  </si>
  <si>
    <t xml:space="preserve">Namų ūkių, priskirtų geresnei energijos vartojimo efektyvumo klasei, skaičius </t>
  </si>
  <si>
    <t>Investicijas gavusių socialinių paslaugų infrastruktūros objektų skaičius</t>
  </si>
  <si>
    <t>Tikslinių grupių asmenys, gavę tiesioginės naudos iš investicijų į socialinių paslaugų infrastruktūrą</t>
  </si>
  <si>
    <t>Investicijas gavusiose įstaigose esančios vietos socialinių paslaugų gavėjams</t>
  </si>
  <si>
    <t xml:space="preserve">BIVP projektų veiklų dalyviai, skaičius </t>
  </si>
  <si>
    <t xml:space="preserve">Projektų, kuriuos visiškai arba iš dalies įgyvendino socialiniai partneriai ar NVO, skaičius </t>
  </si>
  <si>
    <t xml:space="preserve">Modernizuoti centralizuoto šilumos tiekimo tinklai, km </t>
  </si>
  <si>
    <t>2.2.1v</t>
  </si>
  <si>
    <t>2.2.2v</t>
  </si>
  <si>
    <t>2.2.3v</t>
  </si>
  <si>
    <t>2.2.4v</t>
  </si>
  <si>
    <t>2.2.5v</t>
  </si>
  <si>
    <t>2.2.6v</t>
  </si>
  <si>
    <t>2.2.7v</t>
  </si>
  <si>
    <t>2.2.8v</t>
  </si>
  <si>
    <t>2.2.9v</t>
  </si>
  <si>
    <t>2.2.10v</t>
  </si>
  <si>
    <t>2.2.11v</t>
  </si>
  <si>
    <t>2.2.12v</t>
  </si>
  <si>
    <t>2.2.13v</t>
  </si>
  <si>
    <t>2.2.14v</t>
  </si>
  <si>
    <t>2.2.15v</t>
  </si>
  <si>
    <t>2.2.16v</t>
  </si>
  <si>
    <t>2.2.17v</t>
  </si>
  <si>
    <t>2.2.18v</t>
  </si>
  <si>
    <t>2.2.19v</t>
  </si>
  <si>
    <t>2.2.20v</t>
  </si>
  <si>
    <t>2.2.21v</t>
  </si>
  <si>
    <t>2.2.22v</t>
  </si>
  <si>
    <t>2.2.23v</t>
  </si>
  <si>
    <t>2.2.26v</t>
  </si>
  <si>
    <r>
      <rPr>
        <b/>
        <sz val="9"/>
        <rFont val="Times New Roman"/>
        <family val="1"/>
      </rPr>
      <t>Veiksmas:</t>
    </r>
    <r>
      <rPr>
        <sz val="9"/>
        <rFont val="Times New Roman"/>
        <family val="1"/>
      </rPr>
      <t xml:space="preserve"> Lazdynų mokyklos efektyvumo didinimas</t>
    </r>
  </si>
  <si>
    <r>
      <rPr>
        <b/>
        <sz val="9"/>
        <rFont val="Times New Roman"/>
        <family val="1"/>
      </rPr>
      <t>Veiksmas:</t>
    </r>
    <r>
      <rPr>
        <sz val="9"/>
        <rFont val="Times New Roman"/>
        <family val="1"/>
      </rPr>
      <t xml:space="preserve"> Vilniaus Genio progimnazijos efektyvumo didinimas</t>
    </r>
  </si>
  <si>
    <r>
      <rPr>
        <b/>
        <sz val="9"/>
        <rFont val="Times New Roman"/>
        <family val="1"/>
      </rPr>
      <t>Veiksmas:</t>
    </r>
    <r>
      <rPr>
        <sz val="9"/>
        <rFont val="Times New Roman"/>
        <family val="1"/>
      </rPr>
      <t xml:space="preserve"> Kompleksinis gyvenamojo rajono kvartalo Žirmūnų g., Minties g., Tuskulėnų g. trikampyje viešosios infrastruktūros atnaujinimas</t>
    </r>
  </si>
  <si>
    <r>
      <rPr>
        <b/>
        <sz val="9"/>
        <rFont val="Times New Roman"/>
        <family val="1"/>
      </rPr>
      <t>Veiksmas:</t>
    </r>
    <r>
      <rPr>
        <sz val="9"/>
        <rFont val="Times New Roman"/>
        <family val="1"/>
      </rPr>
      <t xml:space="preserve"> Ikimokyklinio ir priešmokyklinio ugdymo prieinamumo didinimas Vilniaus mieste</t>
    </r>
  </si>
  <si>
    <r>
      <rPr>
        <b/>
        <sz val="9"/>
        <rFont val="Times New Roman"/>
        <family val="1"/>
      </rPr>
      <t>Veiksmas:</t>
    </r>
    <r>
      <rPr>
        <sz val="9"/>
        <rFont val="Times New Roman"/>
        <family val="1"/>
      </rPr>
      <t xml:space="preserve"> Vilniaus Aleksandro Puškino vidurinės mokyklos efektyvumo didinimas</t>
    </r>
  </si>
  <si>
    <r>
      <rPr>
        <b/>
        <sz val="9"/>
        <rFont val="Times New Roman"/>
        <family val="1"/>
      </rPr>
      <t xml:space="preserve">Veiksmas: </t>
    </r>
    <r>
      <rPr>
        <sz val="9"/>
        <rFont val="Times New Roman"/>
        <family val="1"/>
      </rPr>
      <t>Vilniaus Baltupių progimnazijos efektyvumo didinimas</t>
    </r>
  </si>
  <si>
    <r>
      <rPr>
        <b/>
        <sz val="9"/>
        <rFont val="Times New Roman"/>
        <family val="1"/>
      </rPr>
      <t xml:space="preserve">Veiksmas: </t>
    </r>
    <r>
      <rPr>
        <sz val="9"/>
        <rFont val="Times New Roman"/>
        <family val="1"/>
      </rPr>
      <t>Vilniaus Jeruzalės progimnazijos efektyvumo didinimas</t>
    </r>
  </si>
  <si>
    <r>
      <rPr>
        <b/>
        <sz val="9"/>
        <rFont val="Times New Roman"/>
        <family val="1"/>
      </rPr>
      <t xml:space="preserve">Veiksmas: </t>
    </r>
    <r>
      <rPr>
        <sz val="9"/>
        <rFont val="Times New Roman"/>
        <family val="1"/>
      </rPr>
      <t>Vilniaus Jono Basanavičiaus gimnazijos efektyvumo didinimas</t>
    </r>
  </si>
  <si>
    <r>
      <rPr>
        <b/>
        <sz val="9"/>
        <rFont val="Times New Roman"/>
        <family val="1"/>
      </rPr>
      <t>Veiksmas:</t>
    </r>
    <r>
      <rPr>
        <sz val="9"/>
        <rFont val="Times New Roman"/>
        <family val="1"/>
      </rPr>
      <t xml:space="preserve"> Vilniaus Žygimanto Augusto pagrindinės mokyklos efektyvumo didinimas</t>
    </r>
  </si>
  <si>
    <r>
      <rPr>
        <b/>
        <sz val="9"/>
        <rFont val="Times New Roman"/>
        <family val="1"/>
      </rPr>
      <t>Veiksmas:</t>
    </r>
    <r>
      <rPr>
        <sz val="9"/>
        <rFont val="Times New Roman"/>
        <family val="1"/>
      </rPr>
      <t xml:space="preserve"> Vilniaus Gedimino technikos universiteto inžinerijos licėjaus efektyvumo didinimas</t>
    </r>
  </si>
  <si>
    <r>
      <rPr>
        <b/>
        <sz val="9"/>
        <rFont val="Times New Roman"/>
        <family val="1"/>
      </rPr>
      <t xml:space="preserve">Veiksmas: </t>
    </r>
    <r>
      <rPr>
        <sz val="9"/>
        <rFont val="Times New Roman"/>
        <family val="1"/>
      </rPr>
      <t>Vilniaus Ąžuolyno progimnazijos efektyvumo didinimas</t>
    </r>
  </si>
  <si>
    <r>
      <rPr>
        <b/>
        <sz val="9"/>
        <rFont val="Times New Roman"/>
        <family val="1"/>
      </rPr>
      <t xml:space="preserve">Veiksmas: </t>
    </r>
    <r>
      <rPr>
        <sz val="9"/>
        <rFont val="Times New Roman"/>
        <family val="1"/>
      </rPr>
      <t>Vilniaus Antano Vienuolio progimnazijos efektyvumo didinimas</t>
    </r>
  </si>
  <si>
    <r>
      <rPr>
        <b/>
        <sz val="9"/>
        <rFont val="Times New Roman"/>
        <family val="1"/>
      </rPr>
      <t xml:space="preserve">Veiksmas: </t>
    </r>
    <r>
      <rPr>
        <sz val="9"/>
        <rFont val="Times New Roman"/>
        <family val="1"/>
      </rPr>
      <t>Vilniaus Emilijos Pliaterytės progimnazijos efektyvumo didinimas</t>
    </r>
  </si>
  <si>
    <r>
      <rPr>
        <b/>
        <sz val="9"/>
        <rFont val="Times New Roman"/>
        <family val="1"/>
      </rPr>
      <t xml:space="preserve">Veiksmas: </t>
    </r>
    <r>
      <rPr>
        <sz val="9"/>
        <rFont val="Times New Roman"/>
        <family val="1"/>
      </rPr>
      <t>Vilniaus Jono Basanavičiaus progimnazijos efektyvumo didinimas</t>
    </r>
  </si>
  <si>
    <r>
      <rPr>
        <b/>
        <sz val="9"/>
        <rFont val="Times New Roman"/>
        <family val="1"/>
      </rPr>
      <t xml:space="preserve">Veiksmas: </t>
    </r>
    <r>
      <rPr>
        <sz val="9"/>
        <rFont val="Times New Roman"/>
        <family val="1"/>
      </rPr>
      <t>Vilniaus Salomėjos Nėries gimnazijos efektyvumo didinimas</t>
    </r>
  </si>
  <si>
    <r>
      <rPr>
        <b/>
        <sz val="9"/>
        <rFont val="Times New Roman"/>
        <family val="1"/>
      </rPr>
      <t xml:space="preserve">Veiksmas: </t>
    </r>
    <r>
      <rPr>
        <sz val="9"/>
        <rFont val="Times New Roman"/>
        <family val="1"/>
      </rPr>
      <t>Vilniaus Simono Stanevičiaus progimnazijos efektyvumo didinimas</t>
    </r>
  </si>
  <si>
    <r>
      <rPr>
        <b/>
        <sz val="9"/>
        <rFont val="Times New Roman"/>
        <family val="1"/>
      </rPr>
      <t xml:space="preserve">Veiksmas: </t>
    </r>
    <r>
      <rPr>
        <sz val="9"/>
        <rFont val="Times New Roman"/>
        <family val="1"/>
      </rPr>
      <t>Vilniaus Sofijos Kovalevskajos gimnazijos/progimnazijos efektyvumo didinimas</t>
    </r>
  </si>
  <si>
    <r>
      <rPr>
        <b/>
        <sz val="9"/>
        <rFont val="Times New Roman"/>
        <family val="1"/>
      </rPr>
      <t>Veiksmas:</t>
    </r>
    <r>
      <rPr>
        <sz val="9"/>
        <rFont val="Times New Roman"/>
        <family val="1"/>
      </rPr>
      <t xml:space="preserve"> Vilniaus Spindulio progimnazijos efektyvumo didinimas</t>
    </r>
  </si>
  <si>
    <r>
      <rPr>
        <b/>
        <sz val="9"/>
        <rFont val="Times New Roman"/>
        <family val="1"/>
      </rPr>
      <t xml:space="preserve">Veiksmas: </t>
    </r>
    <r>
      <rPr>
        <sz val="9"/>
        <rFont val="Times New Roman"/>
        <family val="1"/>
      </rPr>
      <t>Vilniaus Žemynos gimnazijos efektyvumo didinimas</t>
    </r>
  </si>
  <si>
    <r>
      <rPr>
        <b/>
        <sz val="9"/>
        <rFont val="Times New Roman"/>
        <family val="1"/>
      </rPr>
      <t>Veiksmas:</t>
    </r>
    <r>
      <rPr>
        <sz val="9"/>
        <rFont val="Times New Roman"/>
        <family val="1"/>
      </rPr>
      <t xml:space="preserve"> Vilniaus Žemynos progimnazijos efektyvumo didinimas</t>
    </r>
  </si>
  <si>
    <r>
      <rPr>
        <b/>
        <sz val="9"/>
        <rFont val="Times New Roman"/>
        <family val="1"/>
      </rPr>
      <t xml:space="preserve">Veiksmas: </t>
    </r>
    <r>
      <rPr>
        <sz val="9"/>
        <rFont val="Times New Roman"/>
        <family val="1"/>
      </rPr>
      <t>Vilniaus Žirmūnų gimnazijos sporto aikštyno rekonstrukcija, Žirmūnų g. 37</t>
    </r>
  </si>
  <si>
    <r>
      <rPr>
        <b/>
        <sz val="9"/>
        <rFont val="Times New Roman"/>
        <family val="1"/>
      </rPr>
      <t xml:space="preserve">Veiksmas: </t>
    </r>
    <r>
      <rPr>
        <sz val="9"/>
        <rFont val="Times New Roman"/>
        <family val="1"/>
      </rPr>
      <t>Komunalinių atliekų konteinerių aikštelių įrengimas ir komunalinių atliekų konteinerių aikštelėms įsigijimas Vilniaus mieste</t>
    </r>
  </si>
  <si>
    <r>
      <rPr>
        <b/>
        <sz val="9"/>
        <rFont val="Times New Roman"/>
        <family val="1"/>
      </rPr>
      <t xml:space="preserve">Veiksmas: </t>
    </r>
    <r>
      <rPr>
        <sz val="9"/>
        <rFont val="Times New Roman"/>
        <family val="1"/>
      </rPr>
      <t xml:space="preserve">Vilniaus miesto savivaldybės neformalųjį švietimą papildančio ugdymo mokyklų infrastruktūros tobulinimas </t>
    </r>
  </si>
  <si>
    <r>
      <rPr>
        <b/>
        <sz val="9"/>
        <rFont val="Times New Roman"/>
        <family val="1"/>
      </rPr>
      <t>Veiksmas:</t>
    </r>
    <r>
      <rPr>
        <sz val="9"/>
        <rFont val="Times New Roman"/>
        <family val="1"/>
      </rPr>
      <t xml:space="preserve"> Nakvynės namų A. Kojelavičiaus g. 50 rekonstrukcija</t>
    </r>
  </si>
  <si>
    <t>Projektas baigtas. Pakeistas mokyklos pavadinimas, dabar - Vilniaus kunigaikščio Gedimino progimnazija.</t>
  </si>
  <si>
    <t>Darbai baigti</t>
  </si>
  <si>
    <t>3.1.</t>
  </si>
  <si>
    <t>3.2.</t>
  </si>
  <si>
    <t>2.3.</t>
  </si>
  <si>
    <t>3.3.</t>
  </si>
  <si>
    <t>BIVP projektų veiklų dalyviai, asmenų</t>
  </si>
  <si>
    <t>Projektų, kuriuos visiškai arba iš dalies įgyvendino socialiniai partneriai ar NVO</t>
  </si>
  <si>
    <t>Modernizuoti centralizuoto šilumos tiekimo tinklai, km</t>
  </si>
  <si>
    <t>Metinis pirminės energijos suvartojimo viešuosiuose pastatuose sumažėjimas, kWh per metus</t>
  </si>
  <si>
    <t>Namų ūkių, priskirtų geresnei energijos vartojimo efektyvumo klasei, skaičius</t>
  </si>
  <si>
    <t>1.6.</t>
  </si>
  <si>
    <t>1.5.</t>
  </si>
  <si>
    <t>1.4.</t>
  </si>
  <si>
    <t>Atnaujintos neformaliojo ugdymo įstaigos</t>
  </si>
  <si>
    <t>Sukurti / pagerinti atskiro komunalinių atliekų surinkimo pajėgumai, tonų per metus</t>
  </si>
  <si>
    <t>1.3.</t>
  </si>
  <si>
    <t>Pagal veiksmų programą ERPF lėšomis atnaujintos ikimokyklinio ir / ar priešmokyklinio ugdymo grupių skaičius</t>
  </si>
  <si>
    <t>Pagal veiksmų programą ERPF lėšomis atnaujintos ikimokyklinio ir / ar priešmokyklinio ugdymo grupės</t>
  </si>
  <si>
    <t>Pagal veiksmų programą ERPF lėšomis atnaujintos ikimokyklinio ir priešmokyklinio ugdymo mokyklos, skaičius</t>
  </si>
  <si>
    <t>2-R-3</t>
  </si>
  <si>
    <r>
      <t xml:space="preserve">Uždavinys: </t>
    </r>
    <r>
      <rPr>
        <sz val="9"/>
        <rFont val="Times New Roman"/>
        <family val="1"/>
      </rPr>
      <t>Skatinti darnų  judumą, mažinant triukšmo ir taršos šaltinius, plėtojant viešąjį ir netaršų transportą bei eismo saugą</t>
    </r>
  </si>
  <si>
    <t>2.3-P-1</t>
  </si>
  <si>
    <t>2.3-P-2</t>
  </si>
  <si>
    <t>2.3-P-3</t>
  </si>
  <si>
    <t>2.3-P-4</t>
  </si>
  <si>
    <t>2.3-P-5</t>
  </si>
  <si>
    <t>2.3-P-6</t>
  </si>
  <si>
    <t xml:space="preserve">2.3-P-7 </t>
  </si>
  <si>
    <t>2.3-P-8</t>
  </si>
  <si>
    <t xml:space="preserve">2.3-P-9 </t>
  </si>
  <si>
    <t xml:space="preserve">2.3-P-10 </t>
  </si>
  <si>
    <t>2.3-P-11</t>
  </si>
  <si>
    <t>Įrengtos elektromobilių įkrovimo prieigos, vnt.</t>
  </si>
  <si>
    <t>Bendras metinis šiltnamio efektą sukeliančių dujų kiekio sumažėjimas, t CO2 ekvivalentu</t>
  </si>
  <si>
    <t>Bendras naujai nutiestų kelių TEN-T tinkle ilgis, km</t>
  </si>
  <si>
    <t>Viešojo transporto naudojimas Vilniaus miesto savivaldybėje (mln. kelionių per metus)</t>
  </si>
  <si>
    <t>Įsigytų naujų ekologiškų viešojo transporto priemonių skaičius</t>
  </si>
  <si>
    <t>Įgyvendintų darnaus judumo priemonių skaičius</t>
  </si>
  <si>
    <t>Įrengtų naujų dviračių ir (ar) pėsčiųjų takų, ir (ar) trasų ilgis, km</t>
  </si>
  <si>
    <t>Įrengti ženklinimo infrastruktūros priemones, vnt.</t>
  </si>
  <si>
    <t>Įdiegtų intelektinių transporto sistemų skaičius</t>
  </si>
  <si>
    <t>Parengtų darnaus judumo mieste planų skaičius</t>
  </si>
  <si>
    <t>Įsigyti gatvių valymo įrenginiai, vnt.</t>
  </si>
  <si>
    <t>Įgyvendintos visuomenės informavimo kampanijos apie galimybes gyventojams prisidėti prie aplinkos oro taršos mažinimo, aplinkos oro kokybės gerinimo ir galimas neatsakingo elgesio pasekmes, vnt.</t>
  </si>
  <si>
    <t>Lietaus nuotėkio plotas, iš kurio surenkamam paviršiniam (lietaus) vandeniui tvarkyti įrengta ir (ar) rekonstruota infrastruktūra, ha</t>
  </si>
  <si>
    <t>2.3.1v</t>
  </si>
  <si>
    <t xml:space="preserve">2.3.2v </t>
  </si>
  <si>
    <t xml:space="preserve">2.3.3v </t>
  </si>
  <si>
    <t xml:space="preserve">2.3.4v </t>
  </si>
  <si>
    <t xml:space="preserve">2.3.5v </t>
  </si>
  <si>
    <t xml:space="preserve">2.3.6v </t>
  </si>
  <si>
    <t xml:space="preserve">2.3.7v </t>
  </si>
  <si>
    <t xml:space="preserve">2.3.8v </t>
  </si>
  <si>
    <t xml:space="preserve">2.3.9v </t>
  </si>
  <si>
    <t xml:space="preserve">2.3.10v </t>
  </si>
  <si>
    <t xml:space="preserve">2.3.11v </t>
  </si>
  <si>
    <t xml:space="preserve">2.3.12v </t>
  </si>
  <si>
    <r>
      <rPr>
        <b/>
        <sz val="9"/>
        <rFont val="Times New Roman"/>
        <family val="1"/>
      </rPr>
      <t xml:space="preserve">Veiksmas: </t>
    </r>
    <r>
      <rPr>
        <sz val="9"/>
        <rFont val="Times New Roman"/>
        <family val="1"/>
      </rPr>
      <t>Miesto viešojo transporto priemonių parko atnaujinimas Vilniaus mieste</t>
    </r>
  </si>
  <si>
    <r>
      <rPr>
        <b/>
        <sz val="9"/>
        <rFont val="Times New Roman"/>
        <family val="1"/>
      </rPr>
      <t>Veiksmas:</t>
    </r>
    <r>
      <rPr>
        <sz val="9"/>
        <rFont val="Times New Roman"/>
        <family val="1"/>
      </rPr>
      <t xml:space="preserve"> Kilpinis eismo reguliavimas Vilniaus miesto senamiesčio branduolio teritorijoje</t>
    </r>
  </si>
  <si>
    <r>
      <rPr>
        <b/>
        <sz val="9"/>
        <rFont val="Times New Roman"/>
        <family val="1"/>
      </rPr>
      <t>Veiksmas:</t>
    </r>
    <r>
      <rPr>
        <sz val="9"/>
        <rFont val="Times New Roman"/>
        <family val="1"/>
      </rPr>
      <t xml:space="preserve"> Viešojo transporto e. bilieto sistemos vystymas Vilniaus regione</t>
    </r>
  </si>
  <si>
    <r>
      <rPr>
        <b/>
        <sz val="9"/>
        <rFont val="Times New Roman"/>
        <family val="1"/>
      </rPr>
      <t>Veiksmas:</t>
    </r>
    <r>
      <rPr>
        <sz val="9"/>
        <rFont val="Times New Roman"/>
        <family val="1"/>
      </rPr>
      <t xml:space="preserve"> Elektromobilių įkrovimo stotelių įrengimas Vilniaus mieste</t>
    </r>
  </si>
  <si>
    <r>
      <rPr>
        <b/>
        <sz val="9"/>
        <rFont val="Times New Roman"/>
        <family val="1"/>
      </rPr>
      <t>Veiksmas:</t>
    </r>
    <r>
      <rPr>
        <sz val="9"/>
        <rFont val="Times New Roman"/>
        <family val="1"/>
      </rPr>
      <t xml:space="preserve"> Dviračių tako T. Narbuto g. nuo Pilaitės pr. iki Konstitucijos pr. įrengimas</t>
    </r>
  </si>
  <si>
    <r>
      <rPr>
        <b/>
        <sz val="9"/>
        <rFont val="Times New Roman"/>
        <family val="1"/>
      </rPr>
      <t>Veiksmas:</t>
    </r>
    <r>
      <rPr>
        <sz val="9"/>
        <rFont val="Times New Roman"/>
        <family val="1"/>
      </rPr>
      <t xml:space="preserve"> Dviračių turizmo trasų ir maršrutų (jungčių su Trakų ir Vilniaus rajonų savivaldybėmis) ženklinimas</t>
    </r>
  </si>
  <si>
    <r>
      <rPr>
        <b/>
        <sz val="9"/>
        <rFont val="Times New Roman"/>
        <family val="1"/>
      </rPr>
      <t>Veiksmas:</t>
    </r>
    <r>
      <rPr>
        <sz val="9"/>
        <rFont val="Times New Roman"/>
        <family val="1"/>
      </rPr>
      <t xml:space="preserve"> Viešojo transporto eismo juostų plėtra Vilniaus miesto savivaldybės teritorijoje</t>
    </r>
  </si>
  <si>
    <r>
      <rPr>
        <b/>
        <sz val="9"/>
        <rFont val="Times New Roman"/>
        <family val="1"/>
      </rPr>
      <t>Veiksmas:</t>
    </r>
    <r>
      <rPr>
        <sz val="9"/>
        <rFont val="Times New Roman"/>
        <family val="1"/>
      </rPr>
      <t xml:space="preserve"> Dviračių ir kitų riedėjimo priemonių laikymo ir saugojimo infrastruktūros įrengimas Vilniaus miesto savivaldybės teritorijoje</t>
    </r>
  </si>
  <si>
    <r>
      <rPr>
        <b/>
        <sz val="9"/>
        <rFont val="Times New Roman"/>
        <family val="1"/>
      </rPr>
      <t xml:space="preserve">Veiksmas: </t>
    </r>
    <r>
      <rPr>
        <sz val="9"/>
        <rFont val="Times New Roman"/>
        <family val="1"/>
      </rPr>
      <t>Darnaus judumo plano parengimas</t>
    </r>
  </si>
  <si>
    <r>
      <rPr>
        <b/>
        <sz val="9"/>
        <rFont val="Times New Roman"/>
        <family val="1"/>
      </rPr>
      <t>Veiksmas:</t>
    </r>
    <r>
      <rPr>
        <sz val="9"/>
        <rFont val="Times New Roman"/>
        <family val="1"/>
      </rPr>
      <t xml:space="preserve"> Transeuropinio tinklo jungties – Vilniaus miesto vakarinio aplinkkelio įrengimas (III etapas)</t>
    </r>
  </si>
  <si>
    <r>
      <rPr>
        <b/>
        <sz val="9"/>
        <rFont val="Times New Roman"/>
        <family val="1"/>
      </rPr>
      <t>Veiksmas:</t>
    </r>
    <r>
      <rPr>
        <sz val="9"/>
        <rFont val="Times New Roman"/>
        <family val="1"/>
      </rPr>
      <t xml:space="preserve"> Vilniaus miesto aplinkos oro kokybės gerinimas </t>
    </r>
  </si>
  <si>
    <r>
      <rPr>
        <b/>
        <sz val="9"/>
        <rFont val="Times New Roman"/>
        <family val="1"/>
      </rPr>
      <t xml:space="preserve">Veiksmas: </t>
    </r>
    <r>
      <rPr>
        <sz val="9"/>
        <rFont val="Times New Roman"/>
        <family val="1"/>
      </rPr>
      <t xml:space="preserve">Paviršinių nuotekų sistemų tvarkymas Vilniaus mieste </t>
    </r>
  </si>
  <si>
    <t>Vyksta viešieji pirkimai</t>
  </si>
  <si>
    <t>Baigtas I etapas</t>
  </si>
  <si>
    <t xml:space="preserve">Rengiamas techninis projektas </t>
  </si>
  <si>
    <t>Projektas vykdomas</t>
  </si>
  <si>
    <t>Rangos darbai</t>
  </si>
  <si>
    <t>Dalis darbų baigta, dalis įgyvendinama</t>
  </si>
  <si>
    <t>-</t>
  </si>
  <si>
    <t>07.1.1-CPVA-V-906-01-0003</t>
  </si>
  <si>
    <t>07.1.1-CPVA-V-906-01-0006</t>
  </si>
  <si>
    <t>07.1.1-CPVA-R-305 01-0004</t>
  </si>
  <si>
    <t>07.1.1-CPVA-R-904-01-0006</t>
  </si>
  <si>
    <t>05.4.1.-CPVA-R-302 -01-0002</t>
  </si>
  <si>
    <t>05.5.1-APVA-R-019-01-0001</t>
  </si>
  <si>
    <t>07.1.1-CPVA-V-906-01-0005</t>
  </si>
  <si>
    <t xml:space="preserve"> 07.1.1-CPVA-R-904-01-000</t>
  </si>
  <si>
    <t>07.1.1-CPVA-R-904-01-0002</t>
  </si>
  <si>
    <t>07.1.1-CPVA-R-904-01-0005</t>
  </si>
  <si>
    <t>07.1.1-CPVA-R-904-01-0017</t>
  </si>
  <si>
    <t>06.2.1-TID-R-511-01-0032</t>
  </si>
  <si>
    <t>06.2.1-TID-R-511-01-0027</t>
  </si>
  <si>
    <t>06.2.1-TID-R-511-01-0013</t>
  </si>
  <si>
    <t>07.1.1-CPVA-R-904-01-0016</t>
  </si>
  <si>
    <t xml:space="preserve">07.1.1-CPVA-R-904-01-0010 </t>
  </si>
  <si>
    <t>07.1.1-CPVA-R-904-01-0019</t>
  </si>
  <si>
    <t>07.1.1-CPVA-R-904-01-0011</t>
  </si>
  <si>
    <t>07.1.1-CPVA-R-904-01-0018</t>
  </si>
  <si>
    <t xml:space="preserve">07.1.1-CPVA-R-904-01-0004 </t>
  </si>
  <si>
    <t>07.1.1-CPVA-R-904-01-0008</t>
  </si>
  <si>
    <t xml:space="preserve"> 05.3.2-APVA-R-014-01-0001</t>
  </si>
  <si>
    <t>07.1.1-CPVA-V-906-01-0004</t>
  </si>
  <si>
    <t>07.1.1-CPVA-R-904-01-0012</t>
  </si>
  <si>
    <t>09.1.3-CPVA-R-705-01-0006</t>
  </si>
  <si>
    <t>09.1.3.CPVA-R-724-01-0011</t>
  </si>
  <si>
    <t>09.1.3.CPVA-R-724-01-0005</t>
  </si>
  <si>
    <t>09.1.3.CPVA-R-724-01-0017</t>
  </si>
  <si>
    <t>09.1.3.CPVA-R-724-01-0019</t>
  </si>
  <si>
    <t>09.1.3.CPVA-R-724-01-0010</t>
  </si>
  <si>
    <t>09.1.3.CPVA-R-724-01-0018</t>
  </si>
  <si>
    <t>09.1.3.CPVA-R-724-01-0016</t>
  </si>
  <si>
    <t>09.1.3.CPVA-R-724-01-0006</t>
  </si>
  <si>
    <t>09.1.3.CPVA-R-724-01-0013</t>
  </si>
  <si>
    <t>09.1.3.CPVA-R-724-01-0008</t>
  </si>
  <si>
    <t>09.1.3.CPVA-R-724-01-0023</t>
  </si>
  <si>
    <t>09.1.3.CPVA-R-724-01-0007</t>
  </si>
  <si>
    <t>09.1.3.CPVA-R-724-01-0020</t>
  </si>
  <si>
    <t>09.1.3.CPVA-R-724-01-0015</t>
  </si>
  <si>
    <t>09.1.3.CPVA-R-724-01-0009</t>
  </si>
  <si>
    <t>09.1.3.CPVA-R-724-01-0012</t>
  </si>
  <si>
    <t>09.1.3.CPVA-R-724-01-0004</t>
  </si>
  <si>
    <t xml:space="preserve">09.1.3.CPVA-R-724-01-0014 </t>
  </si>
  <si>
    <t xml:space="preserve">05.2.1-APVA-R-008-01-0006 </t>
  </si>
  <si>
    <t>09.1.3-CPVA-R-725-0007</t>
  </si>
  <si>
    <t>08.1.1-CPVA-R-407- 01-0010</t>
  </si>
  <si>
    <t>05.1.1-APVA-R-007-01-0002</t>
  </si>
  <si>
    <t>04.5.1-TID-R-514-01-0002</t>
  </si>
  <si>
    <t>04.5.1-TID-V-513-01-0016</t>
  </si>
  <si>
    <t>04.5.1-TID-V-515-01-0025</t>
  </si>
  <si>
    <t>06.1.1-TID-V-502 01-0001</t>
  </si>
  <si>
    <t>04.5.1-TID-V-517 -01-0001</t>
  </si>
  <si>
    <t>04.5.1-TID-R-516-01-0008</t>
  </si>
  <si>
    <t xml:space="preserve">05.4.1-LVPA-R-821-01-0003  </t>
  </si>
  <si>
    <t>05.6.1-APVA-V-021-01-0005</t>
  </si>
  <si>
    <t xml:space="preserve">4. Gyventojų nepasitenkinimas būstu, gyvenamąja aplinka, jų išsikėlimas į miesto periferiją, augantys inžinerinės infrastruktūros plėtros ir palaikymo kaštai. </t>
  </si>
  <si>
    <t>8. Didėjanti socialinė nelygybė, besiformuojantys nusikalstamumo židiniai</t>
  </si>
  <si>
    <t>9. Socialinių priežasčių ir nesveiko gyvenimo būdo nulemtų ligų plitimas</t>
  </si>
  <si>
    <t xml:space="preserve">1. Pasaulinėje rinkoje augs kūrybinių industrijų pramonės ir paslaugų paklausa. </t>
  </si>
  <si>
    <t xml:space="preserve">2. Didės alternatyvių miesto transporto ir inžinerinio aprūpinimo technologijų plėtra  </t>
  </si>
  <si>
    <t xml:space="preserve">3. Didės miestų su sumaniomis, ekologiškomis technologijomis ir ekologiška aplinka patrauklumas </t>
  </si>
  <si>
    <t xml:space="preserve">1. Miesto periferijoje tęsis naujų teritorijų, neturinčių pakankamos inžinerinės ir socialinės infrastruktūros, užstatymas </t>
  </si>
  <si>
    <t xml:space="preserve">2. Dėl klimato kaitos didės potvynių pavojai </t>
  </si>
  <si>
    <t>3. Mažės atvykstančiųjų gyventi, dirbti ar studijuoti į Vilnių jaunų gyventojų srautai, blogėjant šalies demografinei struktūrai.</t>
  </si>
  <si>
    <t xml:space="preserve">4. Vilniaus apskrities periferinėje dalyje ir kituose regionuose lėčiau negu Vilniuje augs užimtumas ir gyventojų pajamos, tai lems skurdo riziką patiriančių asmenų persikėlimą į Vilnių. </t>
  </si>
  <si>
    <t>5. Dėl senkančių neatsinaujinančių energijos išteklių (naftos, dujų), augs šiuos išteklius naudojančios infrastruktūros išlaikymo kaštai.</t>
  </si>
  <si>
    <t>6. Aštrės globali tarptautinė konkurencija (su besivystančiomis šalimis)</t>
  </si>
  <si>
    <t xml:space="preserve">7. Regioninė konkurencija su Ryga ir Minsku (turizmo, kultūros paslaugų, renginių organizavimo, transporto ir pan. sektoriuose). </t>
  </si>
  <si>
    <t xml:space="preserve">4. Augantis miesto konkurencingumas tarptautiniu lygiu turizmo, tarptautinių renginių rinkose </t>
  </si>
  <si>
    <t xml:space="preserve">5. Didelė paslaugas teikiančių įmonių koncentracija ir įvairovė </t>
  </si>
  <si>
    <t xml:space="preserve">6. Savivaldybės įstaigose įdiegtas pažangus gyventojų  aptarnavimas </t>
  </si>
  <si>
    <t xml:space="preserve">8. Mažėjantis automobilių naudojimas centrinėje miesto dalyje ir diegiamas konkurencingas greitasis viešasis transportas  </t>
  </si>
  <si>
    <t xml:space="preserve">9. Pradėti atsinaujinančių išteklių energetikos diegimo ir plėtros darbai  </t>
  </si>
  <si>
    <t>Toliau sėkmingai vykdomas apleistų teritorijų atgaivinimas, panaudojant esamą infrastruktūrą.</t>
  </si>
  <si>
    <t>* - Rengiant Vilniaus m. integruotos teritorijos vystymo programos ataskaitą už 2020 m. ir vertinant SSGG lentelėje pateiktus kriterijus, pateikiami aktualiausi oficialių šaltinių duomenys.</t>
  </si>
  <si>
    <t>Mieste važinėjančios motorizuotos transporto priemonės yra pagrindinis aplinkos teršėjas. Mažėjant automobilizacijos lygiui mažėja ir į aplinką išmetamų teršalų kiekis, tačiau gyventojų, kur motorizuotos transporto priemonių skleidžiamas triukšmas viršija ribinę integralaus paros triukšmo rodiklio &gt;65 dB, Ldvn vertę Vilniuje, 2016* m. padaugėjo nuo 82 tūkst. iki 101 tūkst. gyventojų.</t>
  </si>
  <si>
    <t xml:space="preserve">Kad būtų užtikrinta galimybė miesto gyventojams efektyviai išnaudoti transporto infrastruktūrą, bei užtikrinti patogesnį alternatyvių automobilių transporto rūšių naudojimą, parengtas elektromobilių įkrovos stotelių plėtros planas. </t>
  </si>
  <si>
    <t>Vilnius įsisavina naujas alternatyvias technologijas, statomi nauji, aukščiausios energetinės klasės pastatai (biurai), kas dar labiau didins užsienio kapitalo pritraukimo galimybes.</t>
  </si>
  <si>
    <t>*** - Dėl aktualių duomenų trūkumo negalima tinkamai įvertinti veiksnio pokyčių</t>
  </si>
  <si>
    <t>Veiksnių pokyčių vertinimas</t>
  </si>
  <si>
    <t>Veiksniai</t>
  </si>
  <si>
    <t xml:space="preserve">Nr. 04.5.1-TID-R-514-01-0004 </t>
  </si>
  <si>
    <t>Nr. 04.5.1-TID-R-514-01-0003</t>
  </si>
  <si>
    <t>Negalima tinkamai įvertinti veiksnio pokyčių**</t>
  </si>
  <si>
    <t>Negalima tinkamai įvertinti veiksnio pokyčių***</t>
  </si>
  <si>
    <t>** - Dėl paslaugų sektoriui taikytų suvaržymų Covid-19 pandemijos laikotarpiu - negalima tinkamai įvertinti veiksnio pokyčių</t>
  </si>
  <si>
    <t xml:space="preserve">2.2.25v </t>
  </si>
  <si>
    <t xml:space="preserve">Veiksmas: Laikinųjų namų „Šv. Stepono g. 35/4 Vilniuje socialinių paslaugų infrastruktūros plėtra. </t>
  </si>
  <si>
    <t>08.1.1-CPVA- R-407-01-0011</t>
  </si>
  <si>
    <t>1.1.15v</t>
  </si>
  <si>
    <t>1.1.14v</t>
  </si>
  <si>
    <t>Bendras rekonstruotų arba atnaujintų kelių ilgis, km (P.B.214)</t>
  </si>
  <si>
    <t>Pastatyti arba atnaujinti viešieji arba komerciniai pastatai miestų vietovėse, kv. m (P.B.239)</t>
  </si>
  <si>
    <t>Sukurtos arba atnaujintos atviros erdvės miestų vietovėse, kv. m (P.B.238)</t>
  </si>
  <si>
    <t>Modernizuoti kultūros infrastruktūros objektai, skaičius (P.N.304)</t>
  </si>
  <si>
    <t>Įdiegtos saugų eismą gerinančios ir aplinkosaugos priemonės, skaičius (P.S.342)</t>
  </si>
  <si>
    <t>Bendras naujai nutiestų kelių ilgis, km (P.N.508)</t>
  </si>
  <si>
    <t>Užimtųjų ir darbingo amžiaus gyventojų santykis Vilniaus miesto savivaldybėje, procentais</t>
  </si>
  <si>
    <t>Teritorijų, kuriose įgyvendintos kraštovaizdžio formavimo priemonės, plotas, ha (R.N.091)</t>
  </si>
  <si>
    <t>Išsaugoti, sutvarkyti ar atkurti įvairaus teritorinio lygmens kraštovaizdžio arealai (P.S.338)</t>
  </si>
  <si>
    <t>Numatomo apsilankymų remiamuose kultūros ir gamtos paveldo objektuose bei turistų traukos vietose skaičiaus padidėjimas, apsilankymų per metus (P.B.209)</t>
  </si>
  <si>
    <t>Sukurtos arba atnaujintos atviros erdvės miestų vietovėse, kv. m (P.S.238)</t>
  </si>
  <si>
    <t>Sutvarkyti, įrengti ir pritaikyti lankymui gamtos ir kultūros paveldo objektai ir teritorijos, vnt. (P.S.335)</t>
  </si>
  <si>
    <t>Bendras rekonstruotų arba atnaujintų kelių ilgis, km. (P.B.214)</t>
  </si>
  <si>
    <t>Gyventojai, kuriems teikiamos vandens tiekimo paslaugos naujai įrengtais geriamojo vandens tiekimo tinklais (P.N.508)</t>
  </si>
  <si>
    <t>Gyventojai, kuriems teikiamos vandens tiekimo paslaugos iš naujai pastatytų ir (arba) rekonstruotų geriamojo vandens gerinimo įrenginių (P.N.051)</t>
  </si>
  <si>
    <t>Gyventojai, kuriems teikiamos paslaugos naujai įrengtais  nuotekų surinkimo tinklais (P.N.053)</t>
  </si>
  <si>
    <t>Rekonstruotų vandens tiekimo ir nuotekų surinkimo tinklų ilgis, km (P.S.333)</t>
  </si>
  <si>
    <t>Sukurtos arba atnaujintos atviros erdvės miestų vietovėse, kv. metrai (P.B.238)</t>
  </si>
  <si>
    <t>Investicijas gavusios vaikų priežiūros arba švietimo infrastruktūros pajėgumas (P.B.235)</t>
  </si>
  <si>
    <t>Pagal veiksmų programą ERPF lėšomis sukurtos naujos ikimokyklinio ir priešmokyklinio ugdymo vietos (P.S.380)</t>
  </si>
  <si>
    <t>Sukurti/pagerinti atskiro komunalinių atliekų surinkimo pajėgumai, tonomis per metus (P.S.329)</t>
  </si>
  <si>
    <t>Pagal veiksmų programą ERPF lėšomis atnaujintos ikimokyklinio ir / ar priešmokyklinio ugdymo grupės, skaičius (P.N.743)</t>
  </si>
  <si>
    <t>Investicijas gavusių socialinių paslaugų infrastruktūros objektų skaičius (P.S.361)</t>
  </si>
  <si>
    <t>Tikslinių grupių asmenys, gavę tiesioginės naudos iš investicijų į socialinių paslaugų infrastruktūrą (R.N.403)</t>
  </si>
  <si>
    <t>Investicijas gavusiose įstaigose esančios vietos socialinių paslaugų gavėjams (R.N.404)</t>
  </si>
  <si>
    <t>Modernizuoti kultūros infrastruktūros objektai, skaičius, vnt. (P.N.304)</t>
  </si>
  <si>
    <t>Įgyvendintos darnaus judumo priemonės (P.S.323)</t>
  </si>
  <si>
    <t>Įsigytos naujos ekologiškos viešojo transporto priemonės (P.S.325)</t>
  </si>
  <si>
    <t>Įdiegtos intelektinės  transporto sistemos, skaičius (P.S.324)</t>
  </si>
  <si>
    <t>Įrengtos elektromobilių įkrovimo prieigos, vnt. (P.N.509)</t>
  </si>
  <si>
    <t>Rekonstruotų dviračių ir/ar pėsčiųjų takų ir/ar trasų ilgis (Km) (P.S.322)</t>
  </si>
  <si>
    <t>Bendras naujai nutiestų kelių TEN-T tinkle ilgis, km (P.B.213)</t>
  </si>
  <si>
    <t>Įrengti ženklinimo infrastruktūros priemones, vnt. (P.N.817)</t>
  </si>
  <si>
    <t>Įsigyti gatvių valymo įrenginiai, vnt. (P.S.339)</t>
  </si>
  <si>
    <t>2.3-P-12</t>
  </si>
  <si>
    <t>2.3-P-13</t>
  </si>
  <si>
    <t>Lietaus nuotėkio plotas, iš kurio surenkamam paviršiniam (lietaus) vandeniui tvarkyti įrengta ir (ar) rekonstruota infrastruktūra, ha (P.S.328)</t>
  </si>
  <si>
    <t>Parengti darnaus judumo mieste planai, skaičius (P.N.507)</t>
  </si>
  <si>
    <t>Įvykdytos visuomenės informavimo apie aplinkos oro kokybės gerinimą kampanijos (P.N.098)</t>
  </si>
  <si>
    <t>Įrengtų naujų dviračių ir (ar) pėsčiųjų takų, ir (ar) trasų ilgis (P.S.321)</t>
  </si>
  <si>
    <t>Rekonstruotų dviračių ir/ar pėsčiųjų takų ir/ar trasų ilgis, km</t>
  </si>
  <si>
    <t>Rodiklis nepasiektas. Statistikos departamento duomenys už 2020 m.</t>
  </si>
  <si>
    <t>Rodiklis nepasiektas. Gyventojų skaičius tikslinėse teritorijose 2021-08-31 Registrų centro duomenimis </t>
  </si>
  <si>
    <t>Rodiklis pasiektas. Gyventojų skaičius nuo 2013 m. konvertuojamose teritorijose 2021-08-31 Registrų centro duomenimis</t>
  </si>
  <si>
    <t>Produkto rodiklis nepasiektas. Gyventojų skaičius tikslinėse teritorijose 2021-08-31 Registrų centro duomenimis  </t>
  </si>
  <si>
    <t>2021-02-22 pasirašyta DLSC rangos darbų sutartis. Vykdomi rangos darbai. Planuojama darbus baigti 2022 m. liepos 31 d. ES sutartis pratęsta iki  2022 m. liepos 31 d. Pratęsta sutartis  projekto įgyvendinimo su VRM iki  2022 m. liepos 31 d.</t>
  </si>
  <si>
    <t>Baigtas įgyvendinti 2021-11-10</t>
  </si>
  <si>
    <t>Vyksta rangos darbai. Pratęstas įgyvendinimo terminas iki 2021-12-31   HSC  planuoja iki 2021 12 10 baigs visus darbus pagal pagrindinę sutartį ir ir pasirašytus susitarimus, ištaisys visus defektus, pagal paskutinį defektinį aktą. 
Kauno saulėtekis ir Šilumos tinklai priėmė taikų sprendimą dėl panduso statybos.</t>
  </si>
  <si>
    <t>Rangos darbai baigti. 
GMP pateiktas 2021-10-27 (dar nepatvirtintas)</t>
  </si>
  <si>
    <t>Rangovas turi pateikti atsisakomų ir papildomų darbų sąmatas pagal CPVA pastabas bei restauravimo programų ataskaitas. 2021 12 08 įvyko VMS Kontrolės komiteto posėdis dėl pastabų darbams, defektų taisymo, rangovas įspėtas kuo skubiau ištaisyti defektus</t>
  </si>
  <si>
    <t>Projektas sustabdytas. 
Rangos sutartis nutraukta nuo 2021-11-04. 
Perskaičiuojama rangos darbų sąmata, po perskaičiavimo bus organizuojamas rangos darbų pirkimas (perskaičiavimai iki 2022-02).</t>
  </si>
  <si>
    <t>Projektas sustabdytas</t>
  </si>
  <si>
    <t>Rangos darbai (petrauka)/ruošiamas darbo projektas</t>
  </si>
  <si>
    <t>Technologinė pertrauka iki 2022-03-15.
Lygiagrečiai ruošiamas darbo projektas, rangovas užsisakinėja kai kurias medžiagas, kad darbams prasidėjus nevėluotų darbų atlikimas.</t>
  </si>
  <si>
    <t>Baigtas įgyvendinti 2021-12-30</t>
  </si>
  <si>
    <t>Baigtas įgyvendinti 2021-12-15</t>
  </si>
  <si>
    <t>Technologinė pertrauka Iki 2022-03-15.</t>
  </si>
  <si>
    <t>Rangos darbai (pertrauka)</t>
  </si>
  <si>
    <t xml:space="preserve">Paleistas eismas. Neišspręsti visų sklypų  klausimai.  </t>
  </si>
  <si>
    <t>Laukiama CPVA galutinės patikros. Galutinio MP terminas pakeistas į 2022-02-22.</t>
  </si>
  <si>
    <t>Technologinė pertrauka iki 2022-03-15.</t>
  </si>
  <si>
    <t>Projektas įgyvendinamas per atskiras veiklas:
1.1 veikla „Vandens tiekimo ir nuotekų surinkimo tinklų rekonstrukcija“ apima 8 atskirus projektus, tinkamų finansuoti išlaidų suma apie 5.609.890,12 eurų, projektai baigti.
1.2 veikla „Vandens tiekimo ir nuotekų tvarkymo infrastruktūros plėtra“ apima 11 atskirų projektų, tinkamų finansuoti išlaidų suma apie 6.630.203,21 eurų.  Projektai baigti.
1.3 veikla „Vandens ruošimo įrenginių nauja statyba“ apima 2 projektus, tinkamų finansuoti išlaidų suma 2.918638,40 eurų. Projektai įgyvendinti.
1.5 veikla Techninės priežiūros paslaugos“, tinkamų finansuoti išlaidų suma 167.418,20 eurų.                                                                                                                                                                                                                         1.5.4 veikla Vilniaus miesto vandentiekio tinklo hidraulinio modeliavimo Informacinės sistemos sukūrimas ir įdiegimas, tinkamų finansuoti išlaidų suma 210.500 Eurų *</t>
  </si>
  <si>
    <t>Baigtas įgyvendinti 2020-06-04</t>
  </si>
  <si>
    <t>Rangos darbai baigti 2021 09 31. Dokumentai Infostatyboje. GMP nukeliamas iki 2022-02-28.</t>
  </si>
  <si>
    <t>Rangos darbai baigti</t>
  </si>
  <si>
    <t>Rangos darbai baigti. 
Gatvės deklaracijos ir kadastrinės bylos pristatytos į VMS. Vyksta registracija NTR. Ruošiamas dokumentacijos registras. Laukiama CPVA patikros (kartu su Aukštaičių g. dalimi)</t>
  </si>
  <si>
    <t>Galutinio MP terminas nukeltas į 2022-03-31. Neišspęsti sklypų klausimai (dėl paskirties, dėl matininų matavimų, todėl objekto negalima užregistruoti)</t>
  </si>
  <si>
    <t>Technologinė pertrauka iki 2022-03-15.
Darbų pabaiga numatoma 2022 m. 05 mėn.</t>
  </si>
  <si>
    <t>Vyksta rangos darbai. 
Finansavimo sutartis pratęsta iki 2022 m. kovo 31 d.            
Laukiama riedučių parko įrangos, rangovas informavo, kad tiekėjai vėluoja su gamyba, numatoma pristatymo data 2022-01. Likusius darbus rangovas planuojama baigti sausio-vasario mėn.</t>
  </si>
  <si>
    <t>Technologinė pertrauka iki 2022-03-15
1.Algirdo g. ir V.Mykolaičio Putino g.  vykdomi rangos darbai (apie 70 proc. atlikta) 2021-04-09 pasirašyta rangos darbų sutartis.
2. Geležinkelio g. darbus planuojama baigti 2022-05 mėn. 2021-05-26 pasirašyta rangos darbų sutartis.
3. Dariaus ir Girėno g. paskelbtas rangos darbų konkurso laimėtojas. Sutartis bus pasirašoma 2022 01 mėn, nes sutartyje yra trumpas darbų stabdymo laikotarpis (2 mėn.)</t>
  </si>
  <si>
    <t>Tauro kalnas: Rengiama TP 0 ir A laidos (iki 2022-02-15).
Liuteronų sodai: Ruošiama dokumentacija archeologijos pirkimui bei derinamos pirkimo sąlygos. Vizuojamas pakeitimo nurodymas, ruošiamas papildomas susitarimas. Iki papildomo susitarimo pasirašymo bei detaliųjų archeologinių tyrimų atlikimo darbai yra sustabdyti.</t>
  </si>
  <si>
    <t>Rangos darbai baigti. GMP iki 2022-03-02</t>
  </si>
  <si>
    <t xml:space="preserve">Projekto užbaigimo data: 2021-09-07                                                                                     </t>
  </si>
  <si>
    <t>Projektas baigtas 2021-06.  Grąžintinos lėšos 2 910,71 Eur (2674,71 Eur - ES; 236,00 eur - VB).</t>
  </si>
  <si>
    <t>Projektas baigtas</t>
  </si>
  <si>
    <t>Darbai baigti. Patikra vietoje atlikta.</t>
  </si>
  <si>
    <t>Projektas baigtas 2021-07-26.</t>
  </si>
  <si>
    <t>Darbai baigti. Patikra - 2021-12-22.</t>
  </si>
  <si>
    <t>Sutartis pakeista dėl duomenų apie projekto vykdytojo atsakingus asmenis.  Numatomas GMP teikimas 2021-11-30. Laukiama patikros vertinimo ataskaitos.</t>
  </si>
  <si>
    <t>Darbai baigti. GMP pateikimas perkeltas į 2022-03-31.</t>
  </si>
  <si>
    <t>Darbai baigti.  Sutartis pratęsta iki 2022-02-28. GMP teikimas perkeltas į 2022-03-31, likę kelis smulkūs pirkimai (baldai ir pan.) - iki 2022 I ketvirčio.</t>
  </si>
  <si>
    <t>Po atliktos patikros teikiami paaiškinimai dėl gautų rekomendacijų</t>
  </si>
  <si>
    <t>Darbai baigti. Liko sutaupymai, pateiktas prašymas CPVA dėl lėšų panaudojimo likučio</t>
  </si>
  <si>
    <t>Darbai baigti. Per DMS pateikiami paaiškinimai agentūrai dėl patikros metu pateiktų rekomendacijų</t>
  </si>
  <si>
    <t xml:space="preserve">Patikra atlikta 2021-11. Veiklų įgyvendinimo terminas pratęstas iki 2021-12-31. </t>
  </si>
  <si>
    <t>Vyksta rangos darbai.
Šiuo metu yra įrengta 690 vnt./ iš 759 vnt. komunalinių atliekų konteinerių aikštelių Vilniaus mieste.</t>
  </si>
  <si>
    <t>Liepaitės, Grigiškės,Karoliniškės - darbai baigti. Vienožinskis - 2019-12 pasirašyta rangos sutartis, pagal ją darbai dalinai įvykdyti, atsirado ginčas su vykdytoju, vyksta derybos. Likusiems darbams planuojamas pirkimas iš VMSA lėšų, tų darbų rangos pabaiga numatoma iki 2022 m. III ketv.. Sporto (gimnastikos) m-kla  -  vyksta rangos darbai, rangos pabaiga numatoma 2022 m. I ketv.</t>
  </si>
  <si>
    <t>2021-05-26 pasirašytas statybos užbaigimo aktas. 
Baldų pirkimo sutartys įvykdytos,baldai sumontuoti. Vyksta atliktų darbų derinimas su CPVA. Projekto įgyvendinimo terminas pratęstas iki 2021-09-30</t>
  </si>
  <si>
    <t>Darbai baigti. Vyksta atliktų darbų derinimas</t>
  </si>
  <si>
    <t xml:space="preserve">Teismui paskelbus teigiamą sprendimą, tęsiamas Viešasis pirkimas. </t>
  </si>
  <si>
    <t>VP įvyko, paprašyta laimėtojų pateikti garantinius užstatus, regiamos sutartys dėl rangos darbų. DMS 12-31 pateiktas prašymas perkelti projekto pabaigą.</t>
  </si>
  <si>
    <t>Ruošiamasi rangos darbams</t>
  </si>
  <si>
    <t xml:space="preserve">Baigtas I etapas (iki Laisvės pr.) Tikslinamas II etapo techninis projektas (ekspertizė). Rengiami dokumentai VP rangos darbams (skelbs 02-01).   Pratęsta sutartis iki 2023-08-31 </t>
  </si>
  <si>
    <t>Pasirašytos rangos sutartys. Technologinė pertrauka iki 03-15</t>
  </si>
  <si>
    <t>Pakartotinis pirkimas apklausos būdu organizuotas, vienintelis pretendentas pirminius pasiūlymus pateiks iki 01-15.</t>
  </si>
  <si>
    <t xml:space="preserve">Baigtas  įgyvendinti. Teismo sprendimu  2020-02-17  83862.13 eurų grąžinta į LR SM sąskaitą. Susigrąžinama permoka už žemės sklypų vertes. </t>
  </si>
  <si>
    <t>1. "Karoliniškių lietaus nuotekų valymo įrenginių rekonstrukcija".
Statybos darbai baigti. 2020 02 12 išduotas statybos užbaigimo aktas Nr. ACCA-200212-00055.
2. "Narbuto-Saltoniškių g. lietaus nuotekynės rekonstrukcija su valyklos ir taršos monitoringo mazgo įrengimu".
Statybos darbai baigti. 2021 03 17 išduotas statybos užbaigimo aktas Nr. ACCA-00-210317-00064.
3. "Geležinio Vilko g. ir Šeškinės komplekso prieigų kolektoriaus rekonstravimo, valymo įrenginių ir monitoringo sistemos įrengimas".
Dėl didelės projekto apimties, didelių atstumų tarp statybos teritorijų bei užtrukusių žemės sklypo formavimo procedūrų nuspręsta projektą skaidyti į 4 etapus ir projektavimo darbus atlikti atskirais techniniais–darbo projektais.
I etapas – rangos darbų sutartis su UAB “INTI” Nr. 20/VP-135. Įgyvendinimas 100 proc. Vykdomos statybos darbų užbaigimo procedūros ir statinių įregistravimo procedūros VĮ "Registrų centre".
II etapas – rangos darbų sutartis su UAB “INSTITA” Nr. 20/VP-154. Įgyvendinimas 100 proc. Vykdomos statybos darbų užbaigimo procedūros ir statinių įregistravimo procedūros VĮ "Registrų centre".
III etapas – pasirašyta rangos darbų sutartis su UAB “INSTITA” Nr. 21/VP-66. Pradėti statybos darbai.
IV etapai – rangos darbų sutartis su UAB “INSTITA” Nr. 21/VP-16. Vykdomi baigiamieji statybos darbai. Įgyvendinimas 99 proc.
4. "Vilniaus miesto lietaus nuotekynės tinklų inventorizavimas, duomenų skaitmenizavimas ir įregistravimas".
Vykdomas tinklų inventorizavimas ir įregistravimas. Pasirašyta sutartis duomenų skaitmenizavimui su SĮ "Vilniaus planas".
5. "Verkių-Kareivių g. paviršinių nuotekų kolektorių rekonstravimas, valymo įrenginių ir monitoringo sistemų įrengimas".
Rangos darbų sutartis su UAB "INTI" Nr. 19/VP-200. Įgyvendinimas 100 proc.
Vykdomos statybos darbų užbaigimo procedūros ir statinių įregistravimo procedūros VĮ "Registrų centre".
6. "Savanorių-Giraitės g. paviršinių nuotekų kolektorių rekonstravimas, valymo įrenginių ir monitoringo sistemų įrengimas".
Rangos darbų rangos sutartis su UAB "INTI" Nr. 20/VP-213. Vykdomi statybos darbai. Įgyvendinimas 50 proc.
7. "Vilkpėdės g. paviršinių nuotekų kolektorių rekonstravimas, valymo įrenginių ir monitoringo sistemų įrengimas".
Viešųjų pirkimų dokumentai perduoti Agentūrai išankstinei patikrai. Vykdoma pirkimo dokumentų patikra.</t>
  </si>
  <si>
    <t>Pirkimo tikslas – įsigyti futbolo aikštę uždengiančio pripučiamo (oro) kupolo ir jo funkcionavimui, eksploatavimui reikalingos įrangos su montavimo ir surinkimo paslaugas; projekto „Vilniaus Žirmūnų gimnazijos Žirmūnų g. 37, sporto aikštyno rekonstravimo statybos projektas“ statybos rangos darbai su darbo projekto parengimu“</t>
  </si>
  <si>
    <t xml:space="preserve">Baigiamas įgyvendinti </t>
  </si>
  <si>
    <t>Nutrauktas ES finansavimas Susisiekimo ministerijos sprendimu, VMSA vyksta projektavimas (SWECO) pagal VMSA užsakymą</t>
  </si>
  <si>
    <t>VMSA prašymu, nutraukta ES sutartis. Rengiamas  naujas TP.</t>
  </si>
  <si>
    <t>Rengiami dokumentai pakartotiniam viešajam pirkimui (elektros darbai), kuri yra būtina projekto dalis</t>
  </si>
  <si>
    <t>Rengiami dokumentai viešiesiams pirkimams</t>
  </si>
  <si>
    <t>Vilnius ir toliau išlieka kaip didžiausias investicijų ir darbo jėgos traukos centras Lietuvoje, remiantis Lietuvos Statistikos departamento oficialiosios statistikos portale pateiktais duomenis, 2020* m. tiesioginių užsienio investicijų buvo atlikta už 17.39 mlrd. eurų arba 72,6 procento visų šalies tiesioginių užsienio investicijų (2013 m. Vilniuje buvo atlikta 8,3 mlrd. eurų tiesioginių užsienio investicijų, arba 65,6 procento visų šalies tiesioginių užsienio investicijų)</t>
  </si>
  <si>
    <t>Nuo Programos pradžios Vilniaus miesto gyventojų skaičiaus prieaugis kasmet yra teigiamas ir jau siekia 30 960 (2013 metais Vilniuje gyveno 538 772 gyventojai, o 2021 metais, pagal išankstinius duomenis – 569 732).</t>
  </si>
  <si>
    <t>2020* metais vidutinis vilniečio bruto darbo užmokestis išliko didžiausias Lietuvoje ir siekė 1643,2 eurų, tai yra 214,6 eurų arba 13,1 procento aukštesnis nei vidutiniškai šalyje.</t>
  </si>
  <si>
    <t>Vilniuje, kaip ir visoje Lietuvoje, tebevyksta spartus gyventojų senėjimas. Vyresnių gyventojų skaičius, kuriems yra daugiau negu 60 metų 2013 m. buvo apie 111 tūkstančių (nuo 2006 m. tokių gyventojų padaugėjo 15 tūkstančių). Gyventojų senėjimo tendencijos mąstai mieste tik didėjo ir 2021 metais jau siekė virš 125 tūkstančių gyventojų.</t>
  </si>
  <si>
    <t>2020* metais pastebimas ženklus žuvusiųjų ir sužeistųjų skaičiaus mažėjimas. Pagal Lietuvos statistikos departamento oficialiosios statistikos portalo duomenis 2020* m. Vilniaus mieste kelių eismo įvykiuose žuvo 11 ir buvo sužeisti 547 asmenys (tai yra 15-a žuvusiųjų ir 309 nukentėjusiais asmenimis mažiau negu 2013 metais.)</t>
  </si>
  <si>
    <t>Stebima mažėjimo tendencijos dėl studijuoti atvykstančių studentų, 2020 metais (2019-2020 mokslo metai) į universitetų Pirmosios pakopos studijas priimta 34% mažiau studentų (12 055 studentais mažiau), negu 2013 metais (2012-2013 mokslo metai).</t>
  </si>
  <si>
    <t xml:space="preserve">Nuo 2021 m. Vilniaus centrinėje miesto dalyje praplėstos teritorijos, kuriose pradėtos taikyti rinkliavos bei praplėstos brangiausių rinkliavos zonų ribos. </t>
  </si>
  <si>
    <t>Parengtas Techninis projektas</t>
  </si>
  <si>
    <t>Vyksta rangos darbai</t>
  </si>
  <si>
    <t xml:space="preserve">Techninis projektas baigtas. </t>
  </si>
  <si>
    <t>Techninis projektas baigtas</t>
  </si>
  <si>
    <t>Baigtas Techninis projektas ir įkeltas į Infostatyba.</t>
  </si>
  <si>
    <t>Vyksta projektavimo darbai</t>
  </si>
  <si>
    <t>Vyksta paruošiamieji darbai</t>
  </si>
  <si>
    <t>Rinktinės, Širvintų ir Žalgirio gatvėje rangos darbai baigti</t>
  </si>
  <si>
    <t>Dalis rangos darbų baigta</t>
  </si>
  <si>
    <t>Projekto veiklos baigtos, tvarkomi užbaigimo dokumentai</t>
  </si>
  <si>
    <t>Nutraukta ES sutartis</t>
  </si>
  <si>
    <t>Sutartis nutraukta. Lėšos perkeltos į kitus projektus</t>
  </si>
  <si>
    <t>Sutartis nutraukta</t>
  </si>
  <si>
    <t>Projektas įgyvendinamas viešos VPT principu</t>
  </si>
  <si>
    <t>Projektas įgyvenimas</t>
  </si>
  <si>
    <t>Įvyko projekto archnitektūrinės idėjos sutvarkymo konkursas. Rengiamas techninis projektas</t>
  </si>
  <si>
    <t>Rengiamas techninis projektas</t>
  </si>
  <si>
    <t>Vyksta archtektūrinis projekto idėjos konkrusas</t>
  </si>
  <si>
    <t>Vyksta idėjos konkursas</t>
  </si>
  <si>
    <t>Sutartis nutraukta. Lėšos perkeltos į Trakų Vokės parko projektą</t>
  </si>
  <si>
    <t>Vilniaus m. pastebimas automobilizacijos mažėjimas, kuris 2013 m. siekė 486 aut./1000 gyv., o 2020* m. vilniečiams teko tik 383 automobiliai 1000 gyventojų.</t>
  </si>
  <si>
    <t>a</t>
  </si>
  <si>
    <t>b</t>
  </si>
  <si>
    <r>
      <t xml:space="preserve">Priemonė: </t>
    </r>
    <r>
      <rPr>
        <sz val="9"/>
        <rFont val="Times New Roman"/>
        <family val="1"/>
      </rPr>
      <t>Suformuoti sveikatingumo, švietimo, kultūros ir užimtumo skatinimo paslaugų klasterį (kompleksą) Šiaurinėje tikslinėje teritorijoje, Šeškinėje, konvertuojant ir pritaikant naujoms funkcijoms apleistą teritoriją ir statinius</t>
    </r>
  </si>
  <si>
    <r>
      <t xml:space="preserve">Priemonė: </t>
    </r>
    <r>
      <rPr>
        <sz val="9"/>
        <rFont val="Times New Roman"/>
        <family val="1"/>
      </rPr>
      <t>Sukurti daugiafunkcį Lazdynų sveikatinimo centrą (Pietinėje tikslinėje teritorijoje)</t>
    </r>
  </si>
  <si>
    <r>
      <t xml:space="preserve">Priemonė: </t>
    </r>
    <r>
      <rPr>
        <sz val="9"/>
        <rFont val="Times New Roman"/>
        <family val="1"/>
      </rPr>
      <t>Rekonstruoti stoties aikštę įrengiant viešojo transporto terminalą ir viešąsias erdves</t>
    </r>
  </si>
  <si>
    <r>
      <t xml:space="preserve">Priemonė: </t>
    </r>
    <r>
      <rPr>
        <sz val="9"/>
        <rFont val="Times New Roman"/>
        <family val="1"/>
      </rPr>
      <t>Modernizuoti ir pritaikyti kultūros produktų bei inovatyvių paslaugų sklaidai valstybinių kultūros įstaigų, esančių tikslinėje ir susietose teritorijose pastatus ir įrangą. Modernizuoti Nacionalinį dramos teatrą, Šiuolaikinio meno centrą, Nacionalinę filharmoniją, Valstybinį jaunimo teatrą, Keistuolių teatrą, Vilniaus kongresų rūmus ir Vilniaus apskrities Adomo Mickevičiaus biblioteką</t>
    </r>
  </si>
  <si>
    <r>
      <t xml:space="preserve">Priemonė: </t>
    </r>
    <r>
      <rPr>
        <sz val="9"/>
        <rFont val="Times New Roman"/>
        <family val="1"/>
      </rPr>
      <t xml:space="preserve">Atnaujinti ir pritaikyti naujų paslaugų teikimui Energetikos ir technikos muziejų </t>
    </r>
  </si>
  <si>
    <r>
      <t xml:space="preserve">Priemonė: </t>
    </r>
    <r>
      <rPr>
        <sz val="9"/>
        <rFont val="Times New Roman"/>
        <family val="1"/>
      </rPr>
      <t>Suformuoti daugiafunkcį Sapiegų technologijų ir meno parką pritaikant ir panaudojant valstybinės reikšmės Sapiegų rūmų parko infrastruktūrą (jeigu Sapiegų rūmai bus įtraukti į kultūros ministro patvirtintą prioritetinių kultūros paveldo objektų sąrašą)</t>
    </r>
  </si>
  <si>
    <r>
      <t xml:space="preserve">Priemonė: </t>
    </r>
    <r>
      <rPr>
        <sz val="9"/>
        <rFont val="Times New Roman"/>
        <family val="1"/>
      </rPr>
      <t>Pritaikyti Vilniaus technologijų ir meno centro veiklai Antakalnio g. 17 esančius savivaldybės pastatus (prisidedant prie daugiafunkcio Sapiegų technologijų ir meno parko suformavimo)</t>
    </r>
  </si>
  <si>
    <r>
      <t xml:space="preserve">Veiksmas: </t>
    </r>
    <r>
      <rPr>
        <sz val="9"/>
        <rFont val="Times New Roman"/>
        <family val="1"/>
      </rPr>
      <t>Daugiafunkcinis sveikatinimo, ugdymo, švietimo, kultūros ir užimtumo skatinimo kompleksas</t>
    </r>
  </si>
  <si>
    <r>
      <t xml:space="preserve">Veiksmas: </t>
    </r>
    <r>
      <rPr>
        <sz val="9"/>
        <rFont val="Times New Roman"/>
        <family val="1"/>
      </rPr>
      <t>Susisiekimo optimizavimas pagal darnaus judumo principus Šeškinės komplekso prieigose, įrengiant tam tinkamą infrastruktūrą su inžinerinėmis komunikacijomis</t>
    </r>
  </si>
  <si>
    <r>
      <t>Veiksmas:</t>
    </r>
    <r>
      <rPr>
        <sz val="9"/>
        <rFont val="Times New Roman"/>
        <family val="1"/>
      </rPr>
      <t xml:space="preserve"> Šeškinės komplekso prieigų aplinkos sutvarkymas ir pritaikymas lankymui</t>
    </r>
  </si>
  <si>
    <r>
      <t xml:space="preserve">Veiksmas: </t>
    </r>
    <r>
      <rPr>
        <sz val="9"/>
        <rFont val="Times New Roman"/>
        <family val="1"/>
      </rPr>
      <t xml:space="preserve">Daugiafunkcio Lazdynų sveikatinimo centro įkūrimas </t>
    </r>
  </si>
  <si>
    <r>
      <t xml:space="preserve">Veiksmas: </t>
    </r>
    <r>
      <rPr>
        <sz val="9"/>
        <rFont val="Times New Roman"/>
        <family val="1"/>
      </rPr>
      <t xml:space="preserve">Lazdynų sveikatinimo centro prieigų aplinkos sutvarkymas </t>
    </r>
  </si>
  <si>
    <r>
      <t xml:space="preserve">Veiksmas: </t>
    </r>
    <r>
      <rPr>
        <sz val="9"/>
        <rFont val="Times New Roman"/>
        <family val="1"/>
      </rPr>
      <t xml:space="preserve">Stoties aikštės rekonstrukcija įrengiant viešojo transporto terminalą ir viešąsias erdves </t>
    </r>
  </si>
  <si>
    <r>
      <t xml:space="preserve">Veiksmas: </t>
    </r>
    <r>
      <rPr>
        <sz val="9"/>
        <rFont val="Times New Roman"/>
        <family val="1"/>
      </rPr>
      <t xml:space="preserve">Energetikos ir technikos muziejaus paslaugų išplėtimas </t>
    </r>
  </si>
  <si>
    <r>
      <t xml:space="preserve">Veiksmas: </t>
    </r>
    <r>
      <rPr>
        <sz val="9"/>
        <rFont val="Times New Roman"/>
        <family val="1"/>
      </rPr>
      <t>Valstybinio Sapiegų parko tvarkymas ir pritaikymas lankymui ir tausojančiam naudojimui</t>
    </r>
  </si>
  <si>
    <r>
      <t xml:space="preserve">Priemonė: </t>
    </r>
    <r>
      <rPr>
        <sz val="9"/>
        <rFont val="Times New Roman"/>
        <family val="1"/>
      </rPr>
      <t>Kompleksinis gyvenamojo rajono kvartalo Žirmūnų g., Minties g„ Tuskulėnų g. trikampyje, viešosios infrastruktūros atnaujinimas</t>
    </r>
  </si>
  <si>
    <r>
      <t xml:space="preserve">Priemonė: </t>
    </r>
    <r>
      <rPr>
        <sz val="9"/>
        <rFont val="Times New Roman"/>
        <family val="1"/>
      </rPr>
      <t>Padidinti ikimokyklinio ugdymo paslaugų prieinamumą statant modulinius darželius prie Vilniaus lopšelio-darželio „Gabijėlė“, Vilniaus lopšelio-darželio „Vandenis“, Vilniaus lopšelio-darželio „Atžalėlės“, Vilniaus lopšelio-darželio „Gintarėlis“, Vilniaus lopšelio-darželio „Strazdelis“, Vilniaus lopšelio-darželio „Medynėlis“</t>
    </r>
  </si>
  <si>
    <r>
      <t xml:space="preserve">Priemonė: </t>
    </r>
    <r>
      <rPr>
        <sz val="9"/>
        <rFont val="Times New Roman"/>
        <family val="1"/>
      </rPr>
      <t xml:space="preserve">Tobulinti pradinio ir pagrindinio ugdymo, vidurinių ir progimnazijų, gimnazijų tipo mokyklų tinklą ir gerinant ugdymo kokybę per pastatų, ugdymo priemonių ir aplinkos modernizavimą skiriant didelį dėmesį kūrybiškumą skatinančiai ugdymosi aplinkai, užtikrinant vaikų saugumą ir pritaikant nenaudojamas švietimo įstaigų patalpas kitoms formalaus švietimo reikmėms; Vilniaus Žirmūnų gimnazijos sporto aikštyno rekonstrukcija, Žirmūnų g. 37 </t>
    </r>
  </si>
  <si>
    <r>
      <t xml:space="preserve">Priemonė: </t>
    </r>
    <r>
      <rPr>
        <sz val="9"/>
        <rFont val="Times New Roman"/>
        <family val="1"/>
      </rPr>
      <t xml:space="preserve">Modernizuoti atliekų tvarkymą, didinant antrinį jų panaudojimą: komunalinių atliekų konteinerių aikštelių įrengimas ir komunalinių atliekų konteinerių aikštelėms įsigijimas Vilniaus mieste </t>
    </r>
  </si>
  <si>
    <r>
      <t xml:space="preserve">Priemonė: </t>
    </r>
    <r>
      <rPr>
        <sz val="9"/>
        <rFont val="Times New Roman"/>
        <family val="1"/>
      </rPr>
      <t>Plėsti ir tobulinti bendruomenių užimtumui ir socialinei integracijai svarbių neformalaus ugdymo ir kultūros paslaugų infrastruktūrą, formas ir turinį (Karoliniškių muzikos, Vilniaus chorinio dainavimo „Liepaitės“, Grigiškių meno, Justino Vienožinskio dailės mokyklų – neformaliojo ugdymo įstaigų aplinkos modernizavimas, Miesto sporto mokyklos ugdymo aplinkos modernizavimas); Lietuvos aklųjų bibliotekos (Skroblų g. 20) modernizavimas)</t>
    </r>
  </si>
  <si>
    <r>
      <t xml:space="preserve">Priemonė: </t>
    </r>
    <r>
      <rPr>
        <sz val="9"/>
        <rFont val="Times New Roman"/>
        <family val="1"/>
      </rPr>
      <t xml:space="preserve">Plėtoti ir modernizuoti stacionarių ir nestacionarių socialinių paslaugų infrastruktūrą; Laikinųjų namų Šv. Stepono g. 35/4 Vilniuje socialinių paslaugų infrastruktūros plėtra; nakvynės namų A. Kojelavičiaus g. 50 rekonstrukcija </t>
    </r>
  </si>
  <si>
    <r>
      <t xml:space="preserve">Priemonė: </t>
    </r>
    <r>
      <rPr>
        <sz val="9"/>
        <rFont val="Times New Roman"/>
        <family val="1"/>
      </rPr>
      <t>Skatinti tikslinių teritorijų daugiaaukščių gyvenamųjų namų energetinio efektyvumo didinimą: 128 daugiabučių gyvenamųjų namų renovacija šiaurinėje teritorijoje (70 proc. visų daugiabučių) ir 18 daugiabučių etaloniniame gyvenamojo rajono kvartale (Žirmūnų g., Minties g., Tuskulėnų g. trikampyje); 240 daugiabučių gyvenamųjų namų renovacija pietinėje teritorijoje (70 proc. visų daugiabučių)</t>
    </r>
  </si>
  <si>
    <r>
      <t xml:space="preserve">Priemonė: </t>
    </r>
    <r>
      <rPr>
        <sz val="9"/>
        <rFont val="Times New Roman"/>
        <family val="1"/>
      </rPr>
      <t xml:space="preserve">Didinti visų modernizuojamų darželių-mokyklų pastatų energinį efektyvumą (dviejų darželių-mokyklų renovavimas pietinėje teritorijoje didinant pastatų energinį efektyvumą („Vilkpėdės“, „Šaltinėlis“; darželio-mokyklos „Vaivorykštė“ renovavimas didinant pastatų energinį efektyvumą šiaurinėje teritorijoje) </t>
    </r>
  </si>
  <si>
    <r>
      <t xml:space="preserve">Priemonė: </t>
    </r>
    <r>
      <rPr>
        <sz val="9"/>
        <rFont val="Times New Roman"/>
        <family val="1"/>
      </rPr>
      <t>Didinti modernizuojamų neformalaus ugdymo įstaigų pastatų energinį efektyvumą (keturių neformalaus ugdymo įstaigų renovavimas didinant pastatų energinį efektyvumą: Karoliniškių muzikos mokyklos, Grigiškių meno mokyklos, Justino Vienožinskio dailės mokyklos, chorinio dainavimo mokyklos „Liepaitės“)</t>
    </r>
  </si>
  <si>
    <r>
      <t xml:space="preserve">Priemonė: </t>
    </r>
    <r>
      <rPr>
        <sz val="9"/>
        <rFont val="Times New Roman"/>
        <family val="1"/>
      </rPr>
      <t xml:space="preserve">Išbandyti Lietuvos mokslininkų kuriamas technologijas pasyvių, naudojančių atsinaujinančius energijos šaltinius pastatų  statybai (bandomasis projektas Žirmūnų g.) </t>
    </r>
  </si>
  <si>
    <r>
      <t xml:space="preserve">Priemonė: </t>
    </r>
    <r>
      <rPr>
        <sz val="9"/>
        <rFont val="Times New Roman"/>
        <family val="1"/>
      </rPr>
      <t>Modernizuoti centralizuoto šilumos tiekimo tinklus, didinant jų efektyvumą</t>
    </r>
  </si>
  <si>
    <r>
      <t xml:space="preserve">Priemonė: </t>
    </r>
    <r>
      <rPr>
        <sz val="9"/>
        <rFont val="Times New Roman"/>
        <family val="1"/>
      </rPr>
      <t>Pagal Šiaurinėje ir Pietinėje teritorijose veikiančių VVG parengtas vietos plėtros strategijas (bendradarbiaujant savivaldybei, įmonėms ir verslo asociacijoms, bendruomenėms ir kitoms nevyriausybinėms organizacijoms) įgyvendinti: vietos bendruomenių socialines ir kultūrines iniciatyvas socialinei integracijai didinti; jaunimo bei socialinio verslumo iniciatyvas, stažuočių, pameistrystės bei verslo akseleravimo projektus; sukurti vietines informavimo apie neformalaus ugdymo metu įgytas kompetencijas ir paslaugų paskirstymo sistemas, skatinančias jaunimo užimtumą, įdarbinimą ir verslumą; sukurti socialinio verslumo klasterio bei projektų idėjų pateikimo ir įgyvendinimo platformas; praplėsti (sukurti naujas) inovatyvias socialines ir švietimo paslaugas romų bendruomenei, siekiant mažinti jos socialinę atskirtį; plėtoti kūryba paremtas partnerystes ir iniciatyvas, skatinančias profesionalių menininkų dalyvavimą kūrybinėse partnerystėse, skirtose atskirtį patiriančių grupėms įtraukti į visuomenės gyvenimą ir kt.</t>
    </r>
  </si>
  <si>
    <r>
      <t xml:space="preserve">Priemonė: </t>
    </r>
    <r>
      <rPr>
        <sz val="9"/>
        <rFont val="Times New Roman"/>
        <family val="1"/>
      </rPr>
      <t>Modernizuoti ir plėtoti viešąjį transportą, didinti jo konkurencingumą ir patrauklumą (ekologiško viešojo transporto plėtojimas; ekologiškų transporto priemonių įsigijimas; Viešojo transporto eismo juostų plėtra Vilniaus miesto savivaldybės teritorijoje</t>
    </r>
  </si>
  <si>
    <r>
      <t xml:space="preserve">Priemonė: </t>
    </r>
    <r>
      <rPr>
        <sz val="9"/>
        <rFont val="Times New Roman"/>
        <family val="1"/>
      </rPr>
      <t>Plėtoti dviračių transporto infrastruktūrą (pagrindinių dviračių trasų, jų jungčių, saugos ir kitos infrastruktūros įrengimas tikslinėse teritorijose ir tiesioginėje jų įtakos zonoje): Dviračių tako T. Narbuto g. nuo Pilaitės pr. iki Konstitucijos pr. įrengimas; dviračių turizmo trasų ir maršrutų (jungčių su Trakų ir Vilniaus rajonų savivaldybėmis) ženklinimas (su Vilniaus, Trakų, Širvintų rajonų savivaldybėmis))</t>
    </r>
  </si>
  <si>
    <r>
      <t xml:space="preserve">Priemonė: </t>
    </r>
    <r>
      <rPr>
        <sz val="9"/>
        <rFont val="Times New Roman"/>
        <family val="1"/>
      </rPr>
      <t>Rengti darnaus judumo planus, diegti modernias judumo valdymo priemones (kilpinis eismo reguliavimas Vilniaus miesto senamiesčio branduolio teritorijoje; Viešojo transporto e. bilieto sistemos vystymas Vilniaus regione; Elektromobilių įkrovimo stotelių įrengimas Vilniaus mieste; Dviračių ir kitų riedėjimo priemonių laikymo ir saugojimo infrastruktūros įrengimas Vilniaus miesto savivaldybės teritorijoje)</t>
    </r>
  </si>
  <si>
    <r>
      <t xml:space="preserve">Priemonė: </t>
    </r>
    <r>
      <rPr>
        <sz val="9"/>
        <rFont val="Times New Roman"/>
        <family val="1"/>
      </rPr>
      <t xml:space="preserve">Formuoti greito eismo gatvių tinklą, minimizuojant automobilių srautus kitose gatvėse (transeuropinio tinklo jungties – Vilniaus miesto vakarinio aplinkkelio įrengimas (III etapas)) </t>
    </r>
  </si>
  <si>
    <r>
      <t xml:space="preserve">Priemonė: </t>
    </r>
    <r>
      <rPr>
        <sz val="9"/>
        <rFont val="Times New Roman"/>
        <family val="1"/>
      </rPr>
      <t xml:space="preserve">Mažinti gatvių aplinkos oro taršą, gerinant gatvių valymą, modernizuojant oro taršos stebėseną ir operatyvų informavimą (Vilniaus miesto aplinkos oro kokybės gerinimas) </t>
    </r>
  </si>
  <si>
    <r>
      <t xml:space="preserve">Priemonė: </t>
    </r>
    <r>
      <rPr>
        <sz val="9"/>
        <rFont val="Times New Roman"/>
        <family val="1"/>
      </rPr>
      <t>Mažinti neigiamas klimato kaitos pasekmes plėtojant ir modernizuojant lietaus nuotekų tvarkymo infrastruktūrą (T. Narbuto–Saltoniškių gatvių lietaus nuotekynės rekonstrukcija su valyklos ir taršos monitoringo mazgo įrengimu; Geležinio Vilko lietaus nuotekynės kolektoriaus rekonstrukcija su kaupyklų-valyklų ir taršos monitoringo mazgų įrengimu; Karoliniškių valymo įrenginių rekonstrukcija; Vilniaus miesto lietaus nuotekynės tinklų inventorizavimas, duomenų skaitmeninimas ir registravimas).</t>
    </r>
  </si>
  <si>
    <r>
      <t xml:space="preserve">Priemonė: </t>
    </r>
    <r>
      <rPr>
        <sz val="9"/>
        <rFont val="Times New Roman"/>
        <family val="1"/>
      </rPr>
      <t>Modernizuoti gatvių apšvietimą, skatinant energijos taupymą (dalis Vilniaus miesto gatvių apšvietimo modernizavimo projekto)</t>
    </r>
  </si>
  <si>
    <t xml:space="preserve">Paspartėjo sovietmečiu statytų gyvenamųjų namų renovacija bei jų aplinkos atnaujinimas. Tai mažina gyventojų nepasitenkinimą savo būstu ir gyvenamąja aplinka, bei sumažina išsikėlimo į periferiją tikimybę. 2021 metais pradėta beveik 1.5 karto daugiau daugiabučių namų renovavimo projektų, išduoti 23 leidimų pradėti daugiabučių gyvenamųjų namų renovavimą (2020 metais buvo išduota 17 leidimų renovavimo projektams). Taip pat matoma, kad mažaaukščių vienbučių ar dvibučių namų statybos leidimų išdavimo tendencija ir toliau išlieka panaši. 2021 metais buvo išduota 1023 leidimai, o 2020 metais leidimų statyti vienbučius ar dvibučius gyvenamuosius namus išduota - 1104. </t>
  </si>
  <si>
    <r>
      <t>Iš viso</t>
    </r>
    <r>
      <rPr>
        <b/>
        <sz val="9"/>
        <rFont val="Times New Roman"/>
        <family val="1"/>
        <charset val="186"/>
      </rPr>
      <t>:</t>
    </r>
    <r>
      <rPr>
        <b/>
        <sz val="9"/>
        <rFont val="Times New Roman"/>
        <family val="1"/>
      </rPr>
      <t xml:space="preserve"> </t>
    </r>
  </si>
  <si>
    <r>
      <t xml:space="preserve">Tikslas: </t>
    </r>
    <r>
      <rPr>
        <sz val="9"/>
        <rFont val="Times New Roman"/>
        <family val="1"/>
      </rPr>
      <t>Padidinti Vilniaus gyventojų užimtumą, kuriant inovatyvias paslaugas, skatinant aktyvų dalyvavimą, pertvarkant apleistas erdves</t>
    </r>
  </si>
  <si>
    <r>
      <t xml:space="preserve">Uždavinys: </t>
    </r>
    <r>
      <rPr>
        <sz val="9"/>
        <rFont val="Times New Roman"/>
        <family val="1"/>
      </rPr>
      <t xml:space="preserve">Kurti aukštos pridėtinės vertės darbo vietas, plėtojant inovatyvias paslaugas </t>
    </r>
  </si>
  <si>
    <r>
      <t xml:space="preserve">Uždavinys: </t>
    </r>
    <r>
      <rPr>
        <sz val="9"/>
        <rFont val="Times New Roman"/>
        <family val="1"/>
      </rPr>
      <t xml:space="preserve">Sudaryti sąlygas darbo vietų kūrimui, užimtumo augimui, atnaujinant apleistas miesto teritorijas, gamtos ir kultūros paveldo erdves </t>
    </r>
  </si>
  <si>
    <r>
      <t xml:space="preserve">Priemonė: </t>
    </r>
    <r>
      <rPr>
        <sz val="9"/>
        <rFont val="Times New Roman"/>
        <family val="1"/>
      </rPr>
      <t>Sutvarkyti kultūrinį ir istorinį Vilniaus miesto paveldą reprezentuojančias viešąsias erdves. Atkurti ir sutvarkyti Reformatų sodą, inventorizuoti Vilniaus istorines Rasų kapines, sutvarkyti jose esančias koplyčias, tvoras, atskirų paminklus, įrengti Valstybinio Vilniaus Gaono žydų muziejaus istorinę ekspoziciją</t>
    </r>
  </si>
  <si>
    <r>
      <t xml:space="preserve">Priemonė: </t>
    </r>
    <r>
      <rPr>
        <sz val="9"/>
        <rFont val="Times New Roman"/>
        <family val="1"/>
      </rPr>
      <t xml:space="preserve">Integruoti Neries upę į tikslinių teritorijų architektūrines erdves, sukuriant inovatyvias erdves kūrybai, sąlygas aktyviam poilsiui, sveikatingumo renginiams. Modernizuoti Neries krantines, sukuriant erdves kūrybai, aktyviam poilsiui, sveikatingumo renginiams, įrengti Neries slėnio rekreacinės paskirties pėsčiųjų ir dviračių infrastruktūrą (12,5 km); sutvirtinti Neries krantines  (žemutinę terasą) ir įrengti rekreacinės laivybos prieplaukas (Šiaurinėje tikslinėje teritorijoje), rekonstruoti Neries krantinių dviračių ir pėsčiųjų takus </t>
    </r>
  </si>
  <si>
    <r>
      <t xml:space="preserve">Priemonė: </t>
    </r>
    <r>
      <rPr>
        <sz val="9"/>
        <rFont val="Times New Roman"/>
        <family val="1"/>
      </rPr>
      <t xml:space="preserve">Atkurti Neries senvagės žaliąsias jungtis Šiaurinėje tikslinėje teritorijoje, suformuojant rekreacijai ir aktyviai miestiečių veiklai patrauklias erdves (šiuo metu apleistoje teritorijoje). Įrengti Neries senvagės rekreacinę ir aktyvaus poilsio infrastruktūrą, ekstremalių sporto šakų infrastruktūrą, rekreacines pėsčiųjų bei dviračių trasas; atkurti gamtinę Neries senvagės kraštovaizdžio arealų būklę (tarp Linkmenų g. ir Geležinio Vilko g.); įrengti Japonišką sodą teritorijoje prie Lvovo ir Geležinio Vilko g. </t>
    </r>
  </si>
  <si>
    <r>
      <t xml:space="preserve">Veiksmas: </t>
    </r>
    <r>
      <rPr>
        <sz val="9"/>
        <rFont val="Times New Roman"/>
        <family val="1"/>
      </rPr>
      <t>Kultūrinį-istorinį reformacijos paveldą reprezentuojančio Reformatų sodo atkūrimas ir sutvarkymas</t>
    </r>
  </si>
  <si>
    <r>
      <t xml:space="preserve">Veiksmas: </t>
    </r>
    <r>
      <rPr>
        <sz val="9"/>
        <rFont val="Times New Roman"/>
        <family val="1"/>
      </rPr>
      <t>Vilniaus istorinių Rasų kapinių koplyčių, tvorų, atskirų paminklų tvarkyba</t>
    </r>
  </si>
  <si>
    <r>
      <t>Veiksmas:</t>
    </r>
    <r>
      <rPr>
        <sz val="9"/>
        <rFont val="Times New Roman"/>
        <family val="1"/>
      </rPr>
      <t xml:space="preserve"> Neries krantinių modernizavimas, sukuriant inovatyvias erdves kūrybai, sąlygas aktyviam poilsiui, sveikatingumo renginiams Šiaurinėje teritorijoje </t>
    </r>
  </si>
  <si>
    <r>
      <t xml:space="preserve">Veiksmas: </t>
    </r>
    <r>
      <rPr>
        <sz val="9"/>
        <rFont val="Times New Roman"/>
        <family val="1"/>
      </rPr>
      <t xml:space="preserve">Neries slėnio rekreacinės paskirties takų ir  jų jungčių, saugos ir kitos viešųjų erdvių infrastruktūros įrengimas </t>
    </r>
  </si>
  <si>
    <r>
      <t xml:space="preserve">Veiksmas: </t>
    </r>
    <r>
      <rPr>
        <sz val="9"/>
        <rFont val="Times New Roman"/>
        <family val="1"/>
      </rPr>
      <t>Neries senvagės rekreacinės infrastruktūros įrengimas su aktyvaus poilsio ir pėsčiųjų bei dviračių trasomis</t>
    </r>
  </si>
  <si>
    <r>
      <t xml:space="preserve">Veiksmas: </t>
    </r>
    <r>
      <rPr>
        <sz val="9"/>
        <rFont val="Times New Roman"/>
        <family val="1"/>
      </rPr>
      <t>Gamtinės Neries senvagės kraštovaizdžio arealų būklės atkūrimas (tarp Linkmenų ir Geležinio Vilko gatvių)</t>
    </r>
  </si>
  <si>
    <r>
      <t xml:space="preserve">Veiksmas: </t>
    </r>
    <r>
      <rPr>
        <sz val="9"/>
        <rFont val="Times New Roman"/>
        <family val="1"/>
      </rPr>
      <t xml:space="preserve">Neries krantinių dviračių ir pėsčiųjų takų rekonstrukcija </t>
    </r>
  </si>
  <si>
    <r>
      <t xml:space="preserve">Veiksmas: </t>
    </r>
    <r>
      <rPr>
        <sz val="9"/>
        <rFont val="Times New Roman"/>
        <family val="1"/>
      </rPr>
      <t xml:space="preserve">Japoniško sodo įkūrimas teritorijoje prie Lvovo ir Geležinio Vilko g. </t>
    </r>
  </si>
  <si>
    <r>
      <t xml:space="preserve">Tikslas: </t>
    </r>
    <r>
      <rPr>
        <sz val="9"/>
        <rFont val="Times New Roman"/>
        <family val="1"/>
      </rPr>
      <t>Padidinti gyventojų pasitenkinimą gyvenamąja aplinka, kompleksiškai tvarkant gerą urbanistinį potencialą turinčius miesto rajonus</t>
    </r>
  </si>
  <si>
    <r>
      <t xml:space="preserve">Uždavinys: </t>
    </r>
    <r>
      <rPr>
        <sz val="9"/>
        <rFont val="Times New Roman"/>
        <family val="1"/>
      </rPr>
      <t>Skatinti aukštos kokybės miesto rajonų kūrimą, konvertuojant apleistas ir buvusias pramonės teritorijas miesto centrinėje dalyje</t>
    </r>
  </si>
  <si>
    <r>
      <t xml:space="preserve">Priemonė: </t>
    </r>
    <r>
      <rPr>
        <sz val="9"/>
        <rFont val="Times New Roman"/>
        <family val="1"/>
      </rPr>
      <t>Konvertuoti Šnipiškių rajono dalį, sukurti prielaidas naujojo miesto centro augimui: Kernavės g. nuo Žalgirio g. iki Lvovo g. rekonstrukcija, įrengiant modernias eismo saugos priemones; Kareivių g. atkarpos tarp Žirmūnų g. ir Verkių g. bei Kareivių g. ir Verkių g. sankryžos rekonstrukcija įrengiant eismo saugos priemones; Giedraičių g. rekonstravimas, įrengiant modernias eismo saugos priemones; viešųjų erdvių tvarkymas Šiaurinėje tikslinėje teritorijoje tarp Giedraičių g. ir Kintų g., ir prie Giedraičių g.; Geriamojo vandens tiekimo ir nuotekų tvarkymo sistemos renovavimas ir plėtra Vilniaus mieste; dviračių takų infrastruktūros atnaujinimas ir plėtra Žalgirio, Rinktinės, Širvintų, Kernavės gatvėse – Šiaurinėje tikslinėje teritorijoje</t>
    </r>
  </si>
  <si>
    <r>
      <t xml:space="preserve">Priemonė: </t>
    </r>
    <r>
      <rPr>
        <sz val="9"/>
        <rFont val="Times New Roman"/>
        <family val="1"/>
      </rPr>
      <t xml:space="preserve">Konvertuoti Paupio–Paplaujos pramonės rajoną į aukštos kokybės miesto rajoną – „Architektūros parką“, sukuriant ir atnaujinant tam reikalingą socialinę ir inžinerinę infrastruktūrą (Vilnios pakrančių tvarkymas pietinėje teritorijoje, įrengiant rekreacinę infrastruktūrą, dviračių, pėsčiųjų takus, pėsčiųjų tiltą, kitą viešųjų erdvių infrastruktūrą; centrinės gatvės-bulvaro su rekreacine įranga įrengimas Paplaujos rajone; Aukštaičių g. įrengimas su įvažiavimu į Drujos g. ir Paupio g. rekonstravimu; viešųjų erdvių tvarkymas prie rekonstruojamų Aukštaičių, Paupio g. ir Drujos g.; Misionierių sodų atkūrimas </t>
    </r>
  </si>
  <si>
    <r>
      <t xml:space="preserve">Priemonė: </t>
    </r>
    <r>
      <rPr>
        <sz val="9"/>
        <rFont val="Times New Roman"/>
        <family val="1"/>
      </rPr>
      <t>Skatinti Pietinės tikslinės teritorijos viešųjų erdvių tvarkymą: viešosios erdvės tvarkymas Pietinėje tikslinėje teritorijoje prie Vingrių g.;  viešosios erdvės tvarkymas Pietinėje tikslinėje teritorijoje prie Amatų g.; dviračių takų infrastruktūros atnaujinimas ir plėtra Algirdo, V. Mykolaičio-Putino, Dariaus ir Girėno gatvėse – Pietinėje tikslinėje teritorijoje; Šv. Stepono skvero ir Šv. Stepono g. sutvarkymas; pėsčiųjų dviračių tiltas per Nerį tarp Lazdynų ir Naujamiesčio (Užvingio salos tiltas) ir viešosios erdvės sutvarkymas; Geležinkelio gatvės nuo Švitrigailos g. iki stoties aikštės Vilniaus m. rekonstravimo projektas; Tauro kalno parko ir Liuteronų sodų tvarkymas Pietinėje tikslinėje teritorijoje</t>
    </r>
  </si>
  <si>
    <t>VILNIAUS MIESTO INTEGRUOTOS TERITORIJŲ VYSTYMO PROGRAMOS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</si>
</sst>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4" x14ac:knownFonts="1">
    <font>
      <sz val="11"/>
      <color theme="1"/>
      <name val="Calibri"/>
      <family val="2"/>
      <charset val="186"/>
      <scheme val="minor"/>
    </font>
    <font>
      <sz val="11"/>
      <name val="Calibri"/>
      <family val="2"/>
      <charset val="186"/>
      <scheme val="minor"/>
    </font>
    <font>
      <sz val="12"/>
      <name val="Times New Roman"/>
      <family val="1"/>
      <charset val="186"/>
    </font>
    <font>
      <b/>
      <sz val="12"/>
      <name val="Times New Roman"/>
      <family val="1"/>
      <charset val="186"/>
    </font>
    <font>
      <sz val="10"/>
      <name val="Arial"/>
      <family val="2"/>
      <charset val="186"/>
    </font>
    <font>
      <i/>
      <sz val="9"/>
      <name val="Times New Roman"/>
      <family val="1"/>
    </font>
    <font>
      <b/>
      <sz val="9"/>
      <name val="Times New Roman"/>
      <family val="1"/>
    </font>
    <font>
      <sz val="9"/>
      <name val="Times New Roman"/>
      <family val="1"/>
    </font>
    <font>
      <sz val="8"/>
      <name val="Calibri"/>
      <family val="2"/>
      <charset val="186"/>
      <scheme val="minor"/>
    </font>
    <font>
      <sz val="12"/>
      <name val="Times New Roman"/>
      <family val="1"/>
    </font>
    <font>
      <b/>
      <sz val="9"/>
      <name val="Times New Roman"/>
      <family val="1"/>
      <charset val="186"/>
    </font>
    <font>
      <i/>
      <sz val="11"/>
      <name val="Calibri"/>
      <family val="2"/>
      <scheme val="minor"/>
    </font>
    <font>
      <i/>
      <sz val="9"/>
      <name val="Calibri"/>
      <family val="2"/>
      <scheme val="minor"/>
    </font>
    <font>
      <b/>
      <u/>
      <sz val="12"/>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106">
    <xf numFmtId="0" fontId="0" fillId="0" borderId="0" xfId="0"/>
    <xf numFmtId="0" fontId="1"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horizontal="center" vertical="center"/>
    </xf>
    <xf numFmtId="0" fontId="6" fillId="0" borderId="1" xfId="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Border="1" applyAlignment="1">
      <alignment vertical="center" wrapText="1"/>
    </xf>
    <xf numFmtId="0" fontId="7" fillId="0" borderId="2" xfId="0" applyFont="1" applyFill="1" applyBorder="1" applyAlignment="1">
      <alignment vertical="center" wrapText="1"/>
    </xf>
    <xf numFmtId="0" fontId="7" fillId="2" borderId="2" xfId="0" applyFont="1" applyFill="1" applyBorder="1" applyAlignment="1">
      <alignment vertical="center" wrapText="1"/>
    </xf>
    <xf numFmtId="0" fontId="6" fillId="2" borderId="2" xfId="0" applyFont="1" applyFill="1" applyBorder="1" applyAlignment="1">
      <alignment vertical="center" wrapText="1"/>
    </xf>
    <xf numFmtId="0" fontId="7" fillId="3" borderId="2" xfId="0" applyFont="1" applyFill="1" applyBorder="1" applyAlignment="1">
      <alignment vertical="center" wrapText="1"/>
    </xf>
    <xf numFmtId="0" fontId="5" fillId="3" borderId="2" xfId="0" applyFont="1" applyFill="1" applyBorder="1" applyAlignment="1">
      <alignment horizontal="left" vertical="top" wrapText="1"/>
    </xf>
    <xf numFmtId="0" fontId="1" fillId="0" borderId="0" xfId="0" applyFont="1" applyAlignment="1">
      <alignment wrapText="1"/>
    </xf>
    <xf numFmtId="0" fontId="0" fillId="0" borderId="0" xfId="0" applyAlignment="1">
      <alignment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4" fontId="7" fillId="2" borderId="2" xfId="0" applyNumberFormat="1" applyFont="1" applyFill="1" applyBorder="1" applyAlignment="1">
      <alignment vertical="center" wrapText="1"/>
    </xf>
    <xf numFmtId="0" fontId="0" fillId="4" borderId="0" xfId="0" applyFill="1"/>
    <xf numFmtId="0" fontId="6" fillId="0" borderId="1" xfId="0" applyFont="1" applyBorder="1" applyAlignment="1">
      <alignment horizontal="center" vertical="center" wrapText="1"/>
    </xf>
    <xf numFmtId="16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top" wrapText="1"/>
    </xf>
    <xf numFmtId="4" fontId="7" fillId="3" borderId="2" xfId="0" applyNumberFormat="1" applyFont="1" applyFill="1" applyBorder="1" applyAlignment="1">
      <alignment horizontal="center" vertical="center" wrapText="1"/>
    </xf>
    <xf numFmtId="0" fontId="7" fillId="3" borderId="2" xfId="0" applyFont="1" applyFill="1" applyBorder="1" applyAlignment="1">
      <alignment vertical="top" wrapText="1"/>
    </xf>
    <xf numFmtId="3" fontId="7" fillId="3" borderId="2" xfId="0" applyNumberFormat="1"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0" borderId="2" xfId="0" applyFont="1" applyFill="1" applyBorder="1" applyAlignment="1">
      <alignment horizontal="left" vertical="top" wrapText="1"/>
    </xf>
    <xf numFmtId="3" fontId="7" fillId="0" borderId="2" xfId="0" applyNumberFormat="1" applyFont="1" applyFill="1" applyBorder="1" applyAlignment="1">
      <alignment horizontal="center" vertical="center" wrapText="1"/>
    </xf>
    <xf numFmtId="0" fontId="7" fillId="0" borderId="2" xfId="0" applyFont="1" applyFill="1" applyBorder="1" applyAlignment="1">
      <alignment vertical="top" wrapText="1"/>
    </xf>
    <xf numFmtId="165" fontId="7" fillId="3" borderId="2" xfId="0" applyNumberFormat="1" applyFont="1" applyFill="1" applyBorder="1" applyAlignment="1">
      <alignment horizontal="center" vertical="center" wrapText="1"/>
    </xf>
    <xf numFmtId="0" fontId="9" fillId="0" borderId="9"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2" fillId="0" borderId="0" xfId="0" applyFont="1"/>
    <xf numFmtId="0" fontId="9" fillId="0" borderId="0" xfId="0" applyFont="1" applyAlignment="1">
      <alignment horizontal="right" wrapText="1"/>
    </xf>
    <xf numFmtId="0" fontId="3" fillId="0" borderId="0" xfId="0" applyFont="1" applyAlignment="1"/>
    <xf numFmtId="0" fontId="3" fillId="0" borderId="0" xfId="0" applyFont="1"/>
    <xf numFmtId="0" fontId="6" fillId="0" borderId="11"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11" fillId="0" borderId="0" xfId="0" applyFont="1" applyBorder="1" applyAlignment="1">
      <alignment horizontal="left" vertical="top" wrapText="1"/>
    </xf>
    <xf numFmtId="4" fontId="12" fillId="0" borderId="0" xfId="0" applyNumberFormat="1" applyFont="1" applyBorder="1" applyAlignment="1">
      <alignment horizontal="left" vertical="top" wrapText="1"/>
    </xf>
    <xf numFmtId="0" fontId="13" fillId="0" borderId="0" xfId="0" applyFont="1" applyAlignment="1"/>
    <xf numFmtId="0" fontId="9" fillId="0" borderId="13" xfId="0" applyFont="1" applyBorder="1" applyAlignment="1">
      <alignment vertical="center"/>
    </xf>
    <xf numFmtId="0" fontId="9" fillId="0" borderId="6"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wrapText="1"/>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12" xfId="0" applyFont="1" applyBorder="1" applyAlignment="1">
      <alignment horizontal="left" vertical="center"/>
    </xf>
    <xf numFmtId="0" fontId="9" fillId="0" borderId="11"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vertical="center" wrapText="1"/>
    </xf>
    <xf numFmtId="0" fontId="9" fillId="0" borderId="0" xfId="0" applyFont="1" applyBorder="1" applyAlignment="1">
      <alignment vertical="center" wrapText="1"/>
    </xf>
    <xf numFmtId="0" fontId="9" fillId="0" borderId="12" xfId="0" applyFont="1" applyBorder="1" applyAlignment="1">
      <alignment vertical="center" wrapText="1"/>
    </xf>
    <xf numFmtId="0" fontId="5" fillId="0" borderId="0" xfId="0" applyFont="1" applyBorder="1" applyAlignment="1">
      <alignment horizontal="left" vertical="top" wrapText="1"/>
    </xf>
    <xf numFmtId="0" fontId="6" fillId="0" borderId="0" xfId="0" applyFont="1" applyBorder="1" applyAlignment="1">
      <alignment horizontal="left" vertical="top" wrapText="1"/>
    </xf>
    <xf numFmtId="0" fontId="5" fillId="0" borderId="0" xfId="0" applyFont="1" applyBorder="1" applyAlignment="1">
      <alignment horizontal="center"/>
    </xf>
    <xf numFmtId="0" fontId="5" fillId="0" borderId="0" xfId="0" applyFont="1" applyBorder="1" applyAlignment="1">
      <alignment horizontal="center" vertical="center"/>
    </xf>
    <xf numFmtId="0" fontId="9" fillId="0" borderId="11" xfId="0" applyFont="1" applyBorder="1" applyAlignment="1">
      <alignment horizontal="left"/>
    </xf>
    <xf numFmtId="0" fontId="9" fillId="0" borderId="0" xfId="0" applyFont="1" applyBorder="1" applyAlignment="1">
      <alignment horizontal="left"/>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5" fillId="0" borderId="0" xfId="0" applyFont="1" applyBorder="1" applyAlignment="1">
      <alignment horizontal="left" wrapText="1"/>
    </xf>
    <xf numFmtId="0" fontId="6" fillId="0" borderId="0" xfId="0" applyFont="1" applyBorder="1" applyAlignment="1">
      <alignment horizontal="left"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left"/>
    </xf>
    <xf numFmtId="0" fontId="9" fillId="0" borderId="4" xfId="0" applyFont="1" applyBorder="1" applyAlignment="1">
      <alignment horizontal="left"/>
    </xf>
    <xf numFmtId="0" fontId="9" fillId="0" borderId="8"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1"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3" fillId="0" borderId="0" xfId="0" applyFont="1" applyAlignment="1">
      <alignment horizontal="center"/>
    </xf>
    <xf numFmtId="14" fontId="13" fillId="0" borderId="0" xfId="0" applyNumberFormat="1" applyFont="1" applyAlignment="1"/>
    <xf numFmtId="14" fontId="3" fillId="0" borderId="6" xfId="0" applyNumberFormat="1"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8"/>
  <sheetViews>
    <sheetView tabSelected="1" topLeftCell="E1" zoomScale="85" zoomScaleNormal="85" workbookViewId="0">
      <selection activeCell="A9" sqref="A9:R9"/>
    </sheetView>
  </sheetViews>
  <sheetFormatPr defaultRowHeight="14.4" x14ac:dyDescent="0.3"/>
  <cols>
    <col min="1" max="1" width="9.21875" style="1"/>
    <col min="2" max="2" width="34.21875" style="1" customWidth="1"/>
    <col min="3" max="3" width="9.21875" style="1"/>
    <col min="4" max="4" width="35.21875" style="1" customWidth="1"/>
    <col min="5" max="5" width="10.77734375" style="1" customWidth="1"/>
    <col min="6" max="6" width="12" style="1" customWidth="1"/>
    <col min="7" max="7" width="9.21875" style="1"/>
    <col min="8" max="9" width="9.77734375" style="1" customWidth="1"/>
    <col min="10" max="10" width="11.44140625" style="1" customWidth="1"/>
    <col min="11" max="11" width="10.77734375" style="1" customWidth="1"/>
    <col min="12" max="12" width="15.21875" style="1" bestFit="1" customWidth="1"/>
    <col min="13" max="13" width="12.77734375" style="1" bestFit="1" customWidth="1"/>
    <col min="14" max="14" width="11.77734375" style="1" customWidth="1"/>
    <col min="15" max="15" width="13.21875" style="1" bestFit="1" customWidth="1"/>
    <col min="16" max="16" width="12.21875" style="1" customWidth="1"/>
    <col min="17" max="17" width="12.5546875" style="1" customWidth="1"/>
    <col min="18" max="18" width="51.77734375" style="1" customWidth="1"/>
  </cols>
  <sheetData>
    <row r="1" spans="1:18" ht="18" customHeight="1" x14ac:dyDescent="0.3">
      <c r="R1" s="14"/>
    </row>
    <row r="2" spans="1:18" ht="31.2" x14ac:dyDescent="0.3">
      <c r="D2" s="2"/>
      <c r="E2" s="2"/>
      <c r="F2" s="2"/>
      <c r="G2" s="2"/>
      <c r="H2" s="2"/>
      <c r="I2" s="2"/>
      <c r="J2" s="2"/>
      <c r="K2" s="2"/>
      <c r="L2" s="2"/>
      <c r="M2" s="2"/>
      <c r="N2" s="2"/>
      <c r="P2" s="38"/>
      <c r="R2" s="39" t="s">
        <v>34</v>
      </c>
    </row>
    <row r="3" spans="1:18" ht="15.6" x14ac:dyDescent="0.3">
      <c r="D3" s="3"/>
      <c r="E3" s="3"/>
      <c r="F3" s="3"/>
      <c r="G3" s="3"/>
      <c r="H3" s="3"/>
      <c r="I3" s="3"/>
      <c r="J3" s="3"/>
      <c r="K3" s="3"/>
      <c r="L3" s="3"/>
      <c r="M3" s="3"/>
      <c r="N3" s="3"/>
      <c r="P3" s="38"/>
    </row>
    <row r="4" spans="1:18" ht="15.6" x14ac:dyDescent="0.3">
      <c r="D4" s="3"/>
      <c r="E4" s="3"/>
      <c r="F4" s="3"/>
      <c r="G4" s="3"/>
      <c r="H4" s="3"/>
      <c r="I4" s="3"/>
      <c r="J4" s="3"/>
      <c r="K4" s="3"/>
      <c r="L4" s="3"/>
      <c r="M4" s="3"/>
      <c r="N4" s="3"/>
      <c r="P4" s="38"/>
    </row>
    <row r="5" spans="1:18" ht="15.75" customHeight="1" x14ac:dyDescent="0.3">
      <c r="A5" s="14"/>
      <c r="B5" s="14"/>
      <c r="C5" s="14"/>
      <c r="D5" s="14"/>
      <c r="E5" s="14"/>
      <c r="F5" s="105" t="s">
        <v>583</v>
      </c>
      <c r="G5" s="105"/>
      <c r="H5" s="105"/>
      <c r="I5" s="105"/>
      <c r="J5" s="105"/>
      <c r="K5" s="105"/>
      <c r="L5" s="105"/>
      <c r="M5" s="105"/>
      <c r="N5" s="105"/>
      <c r="O5" s="105"/>
      <c r="P5" s="105"/>
      <c r="Q5" s="14"/>
      <c r="R5" s="14"/>
    </row>
    <row r="6" spans="1:18" ht="15.75" customHeight="1" x14ac:dyDescent="0.3">
      <c r="A6" s="67" t="s">
        <v>11</v>
      </c>
      <c r="B6" s="67"/>
      <c r="C6" s="67"/>
      <c r="D6" s="67"/>
      <c r="E6" s="67"/>
      <c r="F6" s="67"/>
      <c r="G6" s="67"/>
      <c r="H6" s="67"/>
      <c r="I6" s="67"/>
      <c r="J6" s="67"/>
      <c r="K6" s="67"/>
      <c r="L6" s="67"/>
      <c r="M6" s="67"/>
      <c r="N6" s="67"/>
      <c r="O6" s="67"/>
      <c r="P6" s="67"/>
      <c r="Q6" s="67"/>
      <c r="R6" s="67"/>
    </row>
    <row r="7" spans="1:18" ht="15.6" x14ac:dyDescent="0.3">
      <c r="A7" s="101" t="s">
        <v>12</v>
      </c>
      <c r="B7" s="101"/>
      <c r="C7" s="101"/>
      <c r="D7" s="101"/>
      <c r="E7" s="101"/>
      <c r="F7" s="101"/>
      <c r="G7" s="101"/>
      <c r="H7" s="101"/>
      <c r="I7" s="101"/>
      <c r="J7" s="101"/>
      <c r="K7" s="101"/>
      <c r="L7" s="101"/>
      <c r="M7" s="101"/>
      <c r="N7" s="101"/>
      <c r="O7" s="101"/>
      <c r="P7" s="101"/>
      <c r="Q7" s="101"/>
      <c r="R7" s="101"/>
    </row>
    <row r="8" spans="1:18" ht="15.6" x14ac:dyDescent="0.3">
      <c r="A8" s="40"/>
      <c r="B8" s="40"/>
      <c r="C8" s="40"/>
      <c r="D8" s="40"/>
      <c r="E8" s="40"/>
      <c r="F8" s="40"/>
      <c r="G8" s="40"/>
      <c r="H8" s="49"/>
      <c r="I8" s="102"/>
      <c r="J8" s="103">
        <v>44602</v>
      </c>
      <c r="K8" s="104"/>
      <c r="L8" s="104"/>
      <c r="M8" s="104"/>
      <c r="N8" s="40"/>
      <c r="O8" s="40"/>
      <c r="P8" s="40"/>
      <c r="Q8" s="40"/>
      <c r="R8" s="40"/>
    </row>
    <row r="9" spans="1:18" ht="15.75" customHeight="1" x14ac:dyDescent="0.3">
      <c r="A9" s="68" t="s">
        <v>13</v>
      </c>
      <c r="B9" s="68"/>
      <c r="C9" s="68"/>
      <c r="D9" s="68"/>
      <c r="E9" s="68"/>
      <c r="F9" s="68"/>
      <c r="G9" s="68"/>
      <c r="H9" s="68"/>
      <c r="I9" s="68"/>
      <c r="J9" s="68"/>
      <c r="K9" s="68"/>
      <c r="L9" s="68"/>
      <c r="M9" s="68"/>
      <c r="N9" s="68"/>
      <c r="O9" s="68"/>
      <c r="P9" s="68"/>
      <c r="Q9" s="68"/>
      <c r="R9" s="68"/>
    </row>
    <row r="10" spans="1:18" ht="15.6" x14ac:dyDescent="0.3">
      <c r="A10" s="41"/>
      <c r="B10" s="41"/>
      <c r="D10" s="5"/>
      <c r="E10" s="5"/>
      <c r="F10" s="5"/>
      <c r="G10" s="5"/>
      <c r="H10" s="5"/>
      <c r="I10" s="5"/>
      <c r="J10" s="5"/>
      <c r="K10" s="5"/>
      <c r="L10" s="5"/>
      <c r="M10" s="5"/>
      <c r="N10" s="5"/>
    </row>
    <row r="11" spans="1:18" ht="15.6" x14ac:dyDescent="0.3">
      <c r="A11" s="41"/>
      <c r="B11" s="41"/>
      <c r="D11" s="5"/>
      <c r="E11" s="5"/>
      <c r="F11" s="5"/>
      <c r="G11" s="5"/>
      <c r="H11" s="5"/>
      <c r="I11" s="5"/>
      <c r="J11" s="5"/>
      <c r="K11" s="5"/>
      <c r="L11" s="5"/>
      <c r="M11" s="5"/>
      <c r="N11" s="5"/>
    </row>
    <row r="12" spans="1:18" ht="15.6" x14ac:dyDescent="0.3">
      <c r="A12" s="41"/>
      <c r="B12" s="41"/>
      <c r="D12" s="5"/>
      <c r="E12" s="5"/>
      <c r="F12" s="5"/>
      <c r="G12" s="5"/>
      <c r="H12" s="5"/>
      <c r="I12" s="5"/>
      <c r="J12" s="5"/>
      <c r="K12" s="5"/>
      <c r="L12" s="5"/>
      <c r="M12" s="5"/>
      <c r="N12" s="5"/>
    </row>
    <row r="13" spans="1:18" ht="15.6" x14ac:dyDescent="0.3">
      <c r="A13" s="4" t="s">
        <v>20</v>
      </c>
      <c r="B13" s="41"/>
      <c r="D13" s="5"/>
      <c r="E13" s="5"/>
      <c r="F13" s="5"/>
      <c r="G13" s="5"/>
      <c r="H13" s="5"/>
      <c r="I13" s="5"/>
      <c r="J13" s="5"/>
      <c r="K13" s="5"/>
      <c r="L13" s="5"/>
      <c r="M13" s="5"/>
      <c r="N13" s="5"/>
    </row>
    <row r="14" spans="1:18" ht="15.6" x14ac:dyDescent="0.3">
      <c r="A14" s="84" t="s">
        <v>384</v>
      </c>
      <c r="B14" s="84"/>
      <c r="C14" s="84"/>
      <c r="D14" s="84"/>
      <c r="E14" s="85" t="s">
        <v>383</v>
      </c>
      <c r="F14" s="86"/>
      <c r="G14" s="86"/>
      <c r="H14" s="86"/>
      <c r="I14" s="86"/>
      <c r="J14" s="86"/>
      <c r="K14" s="86"/>
      <c r="L14" s="86"/>
      <c r="M14" s="86"/>
      <c r="N14" s="86"/>
      <c r="O14" s="86"/>
      <c r="P14" s="86"/>
      <c r="Q14" s="86"/>
      <c r="R14" s="87"/>
    </row>
    <row r="15" spans="1:18" ht="15.6" x14ac:dyDescent="0.3">
      <c r="A15" s="81" t="s">
        <v>6</v>
      </c>
      <c r="B15" s="82"/>
      <c r="C15" s="82"/>
      <c r="D15" s="82"/>
      <c r="E15" s="82"/>
      <c r="F15" s="82"/>
      <c r="G15" s="82"/>
      <c r="H15" s="82"/>
      <c r="I15" s="82"/>
      <c r="J15" s="82"/>
      <c r="K15" s="82"/>
      <c r="L15" s="82"/>
      <c r="M15" s="82"/>
      <c r="N15" s="82"/>
      <c r="O15" s="82"/>
      <c r="P15" s="82"/>
      <c r="Q15" s="82"/>
      <c r="R15" s="83"/>
    </row>
    <row r="16" spans="1:18" s="15" customFormat="1" ht="30.75" customHeight="1" x14ac:dyDescent="0.3">
      <c r="A16" s="98" t="s">
        <v>59</v>
      </c>
      <c r="B16" s="99"/>
      <c r="C16" s="99"/>
      <c r="D16" s="100"/>
      <c r="E16" s="71" t="s">
        <v>498</v>
      </c>
      <c r="F16" s="72"/>
      <c r="G16" s="72"/>
      <c r="H16" s="72"/>
      <c r="I16" s="72"/>
      <c r="J16" s="72"/>
      <c r="K16" s="72"/>
      <c r="L16" s="72"/>
      <c r="M16" s="72"/>
      <c r="N16" s="72"/>
      <c r="O16" s="72"/>
      <c r="P16" s="72"/>
      <c r="Q16" s="72"/>
      <c r="R16" s="73"/>
    </row>
    <row r="17" spans="1:18" ht="15.6" x14ac:dyDescent="0.3">
      <c r="A17" s="56" t="s">
        <v>60</v>
      </c>
      <c r="B17" s="57"/>
      <c r="C17" s="57"/>
      <c r="D17" s="58"/>
      <c r="E17" s="59" t="s">
        <v>499</v>
      </c>
      <c r="F17" s="60"/>
      <c r="G17" s="60"/>
      <c r="H17" s="60"/>
      <c r="I17" s="60"/>
      <c r="J17" s="60"/>
      <c r="K17" s="60"/>
      <c r="L17" s="60"/>
      <c r="M17" s="60"/>
      <c r="N17" s="60"/>
      <c r="O17" s="60"/>
      <c r="P17" s="60"/>
      <c r="Q17" s="60"/>
      <c r="R17" s="61"/>
    </row>
    <row r="18" spans="1:18" ht="15.6" x14ac:dyDescent="0.3">
      <c r="A18" s="56" t="s">
        <v>61</v>
      </c>
      <c r="B18" s="57"/>
      <c r="C18" s="57"/>
      <c r="D18" s="58"/>
      <c r="E18" s="59" t="s">
        <v>500</v>
      </c>
      <c r="F18" s="60"/>
      <c r="G18" s="60"/>
      <c r="H18" s="60"/>
      <c r="I18" s="60"/>
      <c r="J18" s="60"/>
      <c r="K18" s="60"/>
      <c r="L18" s="60"/>
      <c r="M18" s="60"/>
      <c r="N18" s="60"/>
      <c r="O18" s="60"/>
      <c r="P18" s="60"/>
      <c r="Q18" s="60"/>
      <c r="R18" s="61"/>
    </row>
    <row r="19" spans="1:18" ht="15.6" x14ac:dyDescent="0.3">
      <c r="A19" s="56" t="s">
        <v>372</v>
      </c>
      <c r="B19" s="57"/>
      <c r="C19" s="57"/>
      <c r="D19" s="58"/>
      <c r="E19" s="59" t="s">
        <v>387</v>
      </c>
      <c r="F19" s="60"/>
      <c r="G19" s="60"/>
      <c r="H19" s="60"/>
      <c r="I19" s="60"/>
      <c r="J19" s="60"/>
      <c r="K19" s="60"/>
      <c r="L19" s="60"/>
      <c r="M19" s="60"/>
      <c r="N19" s="60"/>
      <c r="O19" s="60"/>
      <c r="P19" s="60"/>
      <c r="Q19" s="60"/>
      <c r="R19" s="61"/>
    </row>
    <row r="20" spans="1:18" ht="15.6" x14ac:dyDescent="0.3">
      <c r="A20" s="56" t="s">
        <v>373</v>
      </c>
      <c r="B20" s="57"/>
      <c r="C20" s="57"/>
      <c r="D20" s="58"/>
      <c r="E20" s="59" t="s">
        <v>387</v>
      </c>
      <c r="F20" s="60"/>
      <c r="G20" s="60"/>
      <c r="H20" s="60"/>
      <c r="I20" s="60"/>
      <c r="J20" s="60"/>
      <c r="K20" s="60"/>
      <c r="L20" s="60"/>
      <c r="M20" s="60"/>
      <c r="N20" s="60"/>
      <c r="O20" s="60"/>
      <c r="P20" s="60"/>
      <c r="Q20" s="60"/>
      <c r="R20" s="61"/>
    </row>
    <row r="21" spans="1:18" ht="15.6" x14ac:dyDescent="0.3">
      <c r="A21" s="56" t="s">
        <v>374</v>
      </c>
      <c r="B21" s="57"/>
      <c r="C21" s="57"/>
      <c r="D21" s="58"/>
      <c r="E21" s="59" t="s">
        <v>387</v>
      </c>
      <c r="F21" s="60"/>
      <c r="G21" s="60"/>
      <c r="H21" s="60"/>
      <c r="I21" s="60"/>
      <c r="J21" s="60"/>
      <c r="K21" s="60"/>
      <c r="L21" s="60"/>
      <c r="M21" s="60"/>
      <c r="N21" s="60"/>
      <c r="O21" s="60"/>
      <c r="P21" s="60"/>
      <c r="Q21" s="60"/>
      <c r="R21" s="61"/>
    </row>
    <row r="22" spans="1:18" ht="30.75" customHeight="1" x14ac:dyDescent="0.3">
      <c r="A22" s="91" t="s">
        <v>68</v>
      </c>
      <c r="B22" s="92"/>
      <c r="C22" s="92"/>
      <c r="D22" s="93"/>
      <c r="E22" s="59" t="s">
        <v>377</v>
      </c>
      <c r="F22" s="60"/>
      <c r="G22" s="60"/>
      <c r="H22" s="60"/>
      <c r="I22" s="60"/>
      <c r="J22" s="60"/>
      <c r="K22" s="60"/>
      <c r="L22" s="60"/>
      <c r="M22" s="60"/>
      <c r="N22" s="60"/>
      <c r="O22" s="60"/>
      <c r="P22" s="60"/>
      <c r="Q22" s="60"/>
      <c r="R22" s="61"/>
    </row>
    <row r="23" spans="1:18" ht="30.75" customHeight="1" x14ac:dyDescent="0.3">
      <c r="A23" s="91" t="s">
        <v>375</v>
      </c>
      <c r="B23" s="92"/>
      <c r="C23" s="92"/>
      <c r="D23" s="93"/>
      <c r="E23" s="62" t="s">
        <v>504</v>
      </c>
      <c r="F23" s="63"/>
      <c r="G23" s="63"/>
      <c r="H23" s="63"/>
      <c r="I23" s="63"/>
      <c r="J23" s="63"/>
      <c r="K23" s="63"/>
      <c r="L23" s="63"/>
      <c r="M23" s="63"/>
      <c r="N23" s="63"/>
      <c r="O23" s="63"/>
      <c r="P23" s="63"/>
      <c r="Q23" s="63"/>
      <c r="R23" s="64"/>
    </row>
    <row r="24" spans="1:18" ht="15.6" x14ac:dyDescent="0.3">
      <c r="A24" s="88" t="s">
        <v>376</v>
      </c>
      <c r="B24" s="89"/>
      <c r="C24" s="89"/>
      <c r="D24" s="90"/>
      <c r="E24" s="50" t="s">
        <v>388</v>
      </c>
      <c r="F24" s="51"/>
      <c r="G24" s="51"/>
      <c r="H24" s="51"/>
      <c r="I24" s="51"/>
      <c r="J24" s="51"/>
      <c r="K24" s="51"/>
      <c r="L24" s="51"/>
      <c r="M24" s="51"/>
      <c r="N24" s="51"/>
      <c r="O24" s="51"/>
      <c r="P24" s="51"/>
      <c r="Q24" s="51"/>
      <c r="R24" s="52"/>
    </row>
    <row r="25" spans="1:18" ht="15.6" x14ac:dyDescent="0.3">
      <c r="A25" s="69" t="s">
        <v>8</v>
      </c>
      <c r="B25" s="70"/>
      <c r="C25" s="70"/>
      <c r="D25" s="70"/>
      <c r="E25" s="70"/>
      <c r="F25" s="70"/>
      <c r="G25" s="70"/>
      <c r="H25" s="70"/>
      <c r="I25" s="70"/>
      <c r="J25" s="70"/>
      <c r="K25" s="70"/>
      <c r="L25" s="70"/>
      <c r="M25" s="70"/>
      <c r="N25" s="70"/>
      <c r="O25" s="70"/>
      <c r="P25" s="70"/>
      <c r="Q25" s="70"/>
      <c r="R25" s="70"/>
    </row>
    <row r="26" spans="1:18" ht="31.5" customHeight="1" x14ac:dyDescent="0.3">
      <c r="A26" s="74" t="s">
        <v>62</v>
      </c>
      <c r="B26" s="75"/>
      <c r="C26" s="75"/>
      <c r="D26" s="76"/>
      <c r="E26" s="71" t="s">
        <v>501</v>
      </c>
      <c r="F26" s="72"/>
      <c r="G26" s="72"/>
      <c r="H26" s="72"/>
      <c r="I26" s="72"/>
      <c r="J26" s="72"/>
      <c r="K26" s="72"/>
      <c r="L26" s="72"/>
      <c r="M26" s="72"/>
      <c r="N26" s="72"/>
      <c r="O26" s="72"/>
      <c r="P26" s="72"/>
      <c r="Q26" s="72"/>
      <c r="R26" s="73"/>
    </row>
    <row r="27" spans="1:18" ht="15.6" x14ac:dyDescent="0.3">
      <c r="A27" s="59" t="s">
        <v>63</v>
      </c>
      <c r="B27" s="60"/>
      <c r="C27" s="60"/>
      <c r="D27" s="61"/>
      <c r="E27" s="59" t="s">
        <v>388</v>
      </c>
      <c r="F27" s="60"/>
      <c r="G27" s="60"/>
      <c r="H27" s="60"/>
      <c r="I27" s="60"/>
      <c r="J27" s="60"/>
      <c r="K27" s="60"/>
      <c r="L27" s="60"/>
      <c r="M27" s="60"/>
      <c r="N27" s="60"/>
      <c r="O27" s="60"/>
      <c r="P27" s="60"/>
      <c r="Q27" s="60"/>
      <c r="R27" s="61"/>
    </row>
    <row r="28" spans="1:18" ht="15.6" x14ac:dyDescent="0.3">
      <c r="A28" s="59" t="s">
        <v>64</v>
      </c>
      <c r="B28" s="60"/>
      <c r="C28" s="60"/>
      <c r="D28" s="61"/>
      <c r="E28" s="59" t="s">
        <v>387</v>
      </c>
      <c r="F28" s="60"/>
      <c r="G28" s="60"/>
      <c r="H28" s="60"/>
      <c r="I28" s="60"/>
      <c r="J28" s="60"/>
      <c r="K28" s="60"/>
      <c r="L28" s="60"/>
      <c r="M28" s="60"/>
      <c r="N28" s="60"/>
      <c r="O28" s="60"/>
      <c r="P28" s="60"/>
      <c r="Q28" s="60"/>
      <c r="R28" s="61"/>
    </row>
    <row r="29" spans="1:18" ht="48" customHeight="1" x14ac:dyDescent="0.3">
      <c r="A29" s="59" t="s">
        <v>359</v>
      </c>
      <c r="B29" s="60"/>
      <c r="C29" s="60"/>
      <c r="D29" s="61"/>
      <c r="E29" s="62" t="s">
        <v>562</v>
      </c>
      <c r="F29" s="63"/>
      <c r="G29" s="63"/>
      <c r="H29" s="63"/>
      <c r="I29" s="63"/>
      <c r="J29" s="63"/>
      <c r="K29" s="63"/>
      <c r="L29" s="63"/>
      <c r="M29" s="63"/>
      <c r="N29" s="63"/>
      <c r="O29" s="63"/>
      <c r="P29" s="63"/>
      <c r="Q29" s="63"/>
      <c r="R29" s="64"/>
    </row>
    <row r="30" spans="1:18" ht="31.5" customHeight="1" x14ac:dyDescent="0.3">
      <c r="A30" s="59" t="s">
        <v>65</v>
      </c>
      <c r="B30" s="60"/>
      <c r="C30" s="60"/>
      <c r="D30" s="61"/>
      <c r="E30" s="62" t="s">
        <v>502</v>
      </c>
      <c r="F30" s="63"/>
      <c r="G30" s="63"/>
      <c r="H30" s="63"/>
      <c r="I30" s="63"/>
      <c r="J30" s="63"/>
      <c r="K30" s="63"/>
      <c r="L30" s="63"/>
      <c r="M30" s="63"/>
      <c r="N30" s="63"/>
      <c r="O30" s="63"/>
      <c r="P30" s="63"/>
      <c r="Q30" s="63"/>
      <c r="R30" s="64"/>
    </row>
    <row r="31" spans="1:18" ht="31.5" customHeight="1" x14ac:dyDescent="0.3">
      <c r="A31" s="62" t="s">
        <v>66</v>
      </c>
      <c r="B31" s="63"/>
      <c r="C31" s="63"/>
      <c r="D31" s="64"/>
      <c r="E31" s="62" t="s">
        <v>525</v>
      </c>
      <c r="F31" s="63"/>
      <c r="G31" s="63"/>
      <c r="H31" s="63"/>
      <c r="I31" s="63"/>
      <c r="J31" s="63"/>
      <c r="K31" s="63"/>
      <c r="L31" s="63"/>
      <c r="M31" s="63"/>
      <c r="N31" s="63"/>
      <c r="O31" s="63"/>
      <c r="P31" s="63"/>
      <c r="Q31" s="63"/>
      <c r="R31" s="64"/>
    </row>
    <row r="32" spans="1:18" ht="32.25" customHeight="1" x14ac:dyDescent="0.3">
      <c r="A32" s="59" t="s">
        <v>67</v>
      </c>
      <c r="B32" s="60"/>
      <c r="C32" s="60"/>
      <c r="D32" s="61"/>
      <c r="E32" s="62" t="s">
        <v>379</v>
      </c>
      <c r="F32" s="63"/>
      <c r="G32" s="63"/>
      <c r="H32" s="63"/>
      <c r="I32" s="63"/>
      <c r="J32" s="63"/>
      <c r="K32" s="63"/>
      <c r="L32" s="63"/>
      <c r="M32" s="63"/>
      <c r="N32" s="63"/>
      <c r="O32" s="63"/>
      <c r="P32" s="63"/>
      <c r="Q32" s="63"/>
      <c r="R32" s="64"/>
    </row>
    <row r="33" spans="1:18" ht="15.6" x14ac:dyDescent="0.3">
      <c r="A33" s="59" t="s">
        <v>360</v>
      </c>
      <c r="B33" s="60"/>
      <c r="C33" s="60"/>
      <c r="D33" s="61"/>
      <c r="E33" s="59" t="s">
        <v>388</v>
      </c>
      <c r="F33" s="60"/>
      <c r="G33" s="60"/>
      <c r="H33" s="60"/>
      <c r="I33" s="60"/>
      <c r="J33" s="60"/>
      <c r="K33" s="60"/>
      <c r="L33" s="60"/>
      <c r="M33" s="60"/>
      <c r="N33" s="60"/>
      <c r="O33" s="60"/>
      <c r="P33" s="60"/>
      <c r="Q33" s="60"/>
      <c r="R33" s="61"/>
    </row>
    <row r="34" spans="1:18" ht="15.6" x14ac:dyDescent="0.3">
      <c r="A34" s="59" t="s">
        <v>361</v>
      </c>
      <c r="B34" s="60"/>
      <c r="C34" s="60"/>
      <c r="D34" s="61"/>
      <c r="E34" s="59" t="s">
        <v>388</v>
      </c>
      <c r="F34" s="60"/>
      <c r="G34" s="60"/>
      <c r="H34" s="60"/>
      <c r="I34" s="60"/>
      <c r="J34" s="60"/>
      <c r="K34" s="60"/>
      <c r="L34" s="60"/>
      <c r="M34" s="60"/>
      <c r="N34" s="60"/>
      <c r="O34" s="60"/>
      <c r="P34" s="60"/>
      <c r="Q34" s="60"/>
      <c r="R34" s="61"/>
    </row>
    <row r="35" spans="1:18" ht="15.6" x14ac:dyDescent="0.3">
      <c r="A35" s="81" t="s">
        <v>9</v>
      </c>
      <c r="B35" s="82"/>
      <c r="C35" s="82"/>
      <c r="D35" s="82"/>
      <c r="E35" s="82"/>
      <c r="F35" s="82"/>
      <c r="G35" s="82"/>
      <c r="H35" s="82"/>
      <c r="I35" s="82"/>
      <c r="J35" s="82"/>
      <c r="K35" s="82"/>
      <c r="L35" s="82"/>
      <c r="M35" s="82"/>
      <c r="N35" s="82"/>
      <c r="O35" s="82"/>
      <c r="P35" s="82"/>
      <c r="Q35" s="82"/>
      <c r="R35" s="83"/>
    </row>
    <row r="36" spans="1:18" ht="15.6" x14ac:dyDescent="0.3">
      <c r="A36" s="35" t="s">
        <v>362</v>
      </c>
      <c r="B36" s="36"/>
      <c r="C36" s="36"/>
      <c r="D36" s="37"/>
      <c r="E36" s="59" t="s">
        <v>388</v>
      </c>
      <c r="F36" s="60"/>
      <c r="G36" s="60"/>
      <c r="H36" s="60"/>
      <c r="I36" s="60"/>
      <c r="J36" s="60"/>
      <c r="K36" s="60"/>
      <c r="L36" s="60"/>
      <c r="M36" s="60"/>
      <c r="N36" s="60"/>
      <c r="O36" s="60"/>
      <c r="P36" s="60"/>
      <c r="Q36" s="60"/>
      <c r="R36" s="61"/>
    </row>
    <row r="37" spans="1:18" ht="32.25" customHeight="1" x14ac:dyDescent="0.3">
      <c r="A37" s="59" t="s">
        <v>363</v>
      </c>
      <c r="B37" s="60"/>
      <c r="C37" s="60"/>
      <c r="D37" s="61"/>
      <c r="E37" s="62" t="s">
        <v>380</v>
      </c>
      <c r="F37" s="63"/>
      <c r="G37" s="63"/>
      <c r="H37" s="63"/>
      <c r="I37" s="63"/>
      <c r="J37" s="63"/>
      <c r="K37" s="63"/>
      <c r="L37" s="63"/>
      <c r="M37" s="63"/>
      <c r="N37" s="63"/>
      <c r="O37" s="63"/>
      <c r="P37" s="63"/>
      <c r="Q37" s="63"/>
      <c r="R37" s="64"/>
    </row>
    <row r="38" spans="1:18" ht="15.6" x14ac:dyDescent="0.3">
      <c r="A38" s="59" t="s">
        <v>364</v>
      </c>
      <c r="B38" s="60"/>
      <c r="C38" s="60"/>
      <c r="D38" s="61"/>
      <c r="E38" s="59" t="s">
        <v>381</v>
      </c>
      <c r="F38" s="60"/>
      <c r="G38" s="60"/>
      <c r="H38" s="60"/>
      <c r="I38" s="60"/>
      <c r="J38" s="60"/>
      <c r="K38" s="60"/>
      <c r="L38" s="60"/>
      <c r="M38" s="60"/>
      <c r="N38" s="60"/>
      <c r="O38" s="60"/>
      <c r="P38" s="60"/>
      <c r="Q38" s="60"/>
      <c r="R38" s="61"/>
    </row>
    <row r="39" spans="1:18" ht="15.6" x14ac:dyDescent="0.3">
      <c r="A39" s="81" t="s">
        <v>10</v>
      </c>
      <c r="B39" s="82"/>
      <c r="C39" s="82"/>
      <c r="D39" s="82"/>
      <c r="E39" s="82"/>
      <c r="F39" s="82"/>
      <c r="G39" s="82"/>
      <c r="H39" s="82"/>
      <c r="I39" s="82"/>
      <c r="J39" s="82"/>
      <c r="K39" s="82"/>
      <c r="L39" s="82"/>
      <c r="M39" s="82"/>
      <c r="N39" s="82"/>
      <c r="O39" s="82"/>
      <c r="P39" s="82"/>
      <c r="Q39" s="82"/>
      <c r="R39" s="83"/>
    </row>
    <row r="40" spans="1:18" ht="32.25" customHeight="1" x14ac:dyDescent="0.3">
      <c r="A40" s="71" t="s">
        <v>365</v>
      </c>
      <c r="B40" s="72"/>
      <c r="C40" s="72"/>
      <c r="D40" s="73"/>
      <c r="E40" s="59" t="s">
        <v>388</v>
      </c>
      <c r="F40" s="60"/>
      <c r="G40" s="60"/>
      <c r="H40" s="60"/>
      <c r="I40" s="60"/>
      <c r="J40" s="60"/>
      <c r="K40" s="60"/>
      <c r="L40" s="60"/>
      <c r="M40" s="60"/>
      <c r="N40" s="60"/>
      <c r="O40" s="60"/>
      <c r="P40" s="60"/>
      <c r="Q40" s="60"/>
      <c r="R40" s="61"/>
    </row>
    <row r="41" spans="1:18" ht="15.6" x14ac:dyDescent="0.3">
      <c r="A41" s="59" t="s">
        <v>366</v>
      </c>
      <c r="B41" s="60"/>
      <c r="C41" s="60"/>
      <c r="D41" s="61"/>
      <c r="E41" s="59" t="s">
        <v>388</v>
      </c>
      <c r="F41" s="60"/>
      <c r="G41" s="60"/>
      <c r="H41" s="60"/>
      <c r="I41" s="60"/>
      <c r="J41" s="60"/>
      <c r="K41" s="60"/>
      <c r="L41" s="60"/>
      <c r="M41" s="60"/>
      <c r="N41" s="60"/>
      <c r="O41" s="60"/>
      <c r="P41" s="60"/>
      <c r="Q41" s="60"/>
      <c r="R41" s="61"/>
    </row>
    <row r="42" spans="1:18" ht="31.5" customHeight="1" x14ac:dyDescent="0.3">
      <c r="A42" s="62" t="s">
        <v>367</v>
      </c>
      <c r="B42" s="63"/>
      <c r="C42" s="63"/>
      <c r="D42" s="64"/>
      <c r="E42" s="62" t="s">
        <v>503</v>
      </c>
      <c r="F42" s="63"/>
      <c r="G42" s="63"/>
      <c r="H42" s="63"/>
      <c r="I42" s="63"/>
      <c r="J42" s="63"/>
      <c r="K42" s="63"/>
      <c r="L42" s="63"/>
      <c r="M42" s="63"/>
      <c r="N42" s="63"/>
      <c r="O42" s="63"/>
      <c r="P42" s="63"/>
      <c r="Q42" s="63"/>
      <c r="R42" s="64"/>
    </row>
    <row r="43" spans="1:18" ht="31.5" customHeight="1" x14ac:dyDescent="0.3">
      <c r="A43" s="62" t="s">
        <v>368</v>
      </c>
      <c r="B43" s="63"/>
      <c r="C43" s="63"/>
      <c r="D43" s="64"/>
      <c r="E43" s="59" t="s">
        <v>388</v>
      </c>
      <c r="F43" s="60"/>
      <c r="G43" s="60"/>
      <c r="H43" s="60"/>
      <c r="I43" s="60"/>
      <c r="J43" s="60"/>
      <c r="K43" s="60"/>
      <c r="L43" s="60"/>
      <c r="M43" s="60"/>
      <c r="N43" s="60"/>
      <c r="O43" s="60"/>
      <c r="P43" s="60"/>
      <c r="Q43" s="60"/>
      <c r="R43" s="61"/>
    </row>
    <row r="44" spans="1:18" ht="32.25" customHeight="1" x14ac:dyDescent="0.3">
      <c r="A44" s="62" t="s">
        <v>369</v>
      </c>
      <c r="B44" s="63"/>
      <c r="C44" s="63"/>
      <c r="D44" s="64"/>
      <c r="E44" s="59" t="s">
        <v>388</v>
      </c>
      <c r="F44" s="60"/>
      <c r="G44" s="60"/>
      <c r="H44" s="60"/>
      <c r="I44" s="60"/>
      <c r="J44" s="60"/>
      <c r="K44" s="60"/>
      <c r="L44" s="60"/>
      <c r="M44" s="60"/>
      <c r="N44" s="60"/>
      <c r="O44" s="60"/>
      <c r="P44" s="60"/>
      <c r="Q44" s="60"/>
      <c r="R44" s="61"/>
    </row>
    <row r="45" spans="1:18" ht="15.6" x14ac:dyDescent="0.3">
      <c r="A45" s="59" t="s">
        <v>370</v>
      </c>
      <c r="B45" s="60"/>
      <c r="C45" s="60"/>
      <c r="D45" s="61"/>
      <c r="E45" s="59" t="s">
        <v>388</v>
      </c>
      <c r="F45" s="60"/>
      <c r="G45" s="60"/>
      <c r="H45" s="60"/>
      <c r="I45" s="60"/>
      <c r="J45" s="60"/>
      <c r="K45" s="60"/>
      <c r="L45" s="60"/>
      <c r="M45" s="60"/>
      <c r="N45" s="60"/>
      <c r="O45" s="60"/>
      <c r="P45" s="60"/>
      <c r="Q45" s="60"/>
      <c r="R45" s="61"/>
    </row>
    <row r="46" spans="1:18" ht="31.5" customHeight="1" x14ac:dyDescent="0.3">
      <c r="A46" s="53" t="s">
        <v>371</v>
      </c>
      <c r="B46" s="54"/>
      <c r="C46" s="54"/>
      <c r="D46" s="55"/>
      <c r="E46" s="50" t="s">
        <v>388</v>
      </c>
      <c r="F46" s="51"/>
      <c r="G46" s="51"/>
      <c r="H46" s="51"/>
      <c r="I46" s="51"/>
      <c r="J46" s="51"/>
      <c r="K46" s="51"/>
      <c r="L46" s="51"/>
      <c r="M46" s="51"/>
      <c r="N46" s="51"/>
      <c r="O46" s="51"/>
      <c r="P46" s="51"/>
      <c r="Q46" s="51"/>
      <c r="R46" s="52"/>
    </row>
    <row r="47" spans="1:18" ht="15.75" customHeight="1" x14ac:dyDescent="0.3">
      <c r="A47" s="77" t="s">
        <v>378</v>
      </c>
      <c r="B47" s="78"/>
      <c r="C47" s="78"/>
      <c r="D47" s="78"/>
      <c r="E47" s="78"/>
      <c r="F47" s="78"/>
      <c r="G47" s="78"/>
      <c r="H47" s="78"/>
      <c r="I47" s="78"/>
      <c r="J47" s="78"/>
      <c r="K47" s="78"/>
      <c r="L47" s="78"/>
      <c r="M47" s="78"/>
      <c r="N47" s="78"/>
      <c r="O47" s="78"/>
      <c r="P47" s="78"/>
      <c r="Q47" s="78"/>
      <c r="R47" s="78"/>
    </row>
    <row r="48" spans="1:18" ht="15.75" customHeight="1" x14ac:dyDescent="0.3">
      <c r="A48" s="77" t="s">
        <v>389</v>
      </c>
      <c r="B48" s="78"/>
      <c r="C48" s="78"/>
      <c r="D48" s="78"/>
      <c r="E48" s="78"/>
      <c r="F48" s="78"/>
      <c r="G48" s="78"/>
      <c r="H48" s="78"/>
      <c r="I48" s="78"/>
      <c r="J48" s="78"/>
      <c r="K48" s="78"/>
      <c r="L48" s="78"/>
      <c r="M48" s="78"/>
      <c r="N48" s="78"/>
      <c r="O48" s="78"/>
      <c r="P48" s="78"/>
      <c r="Q48" s="78"/>
      <c r="R48" s="78"/>
    </row>
    <row r="49" spans="1:18" ht="15.75" customHeight="1" x14ac:dyDescent="0.3">
      <c r="A49" s="77" t="s">
        <v>382</v>
      </c>
      <c r="B49" s="78"/>
      <c r="C49" s="78"/>
      <c r="D49" s="78"/>
      <c r="E49" s="78"/>
      <c r="F49" s="78"/>
      <c r="G49" s="78"/>
      <c r="H49" s="78"/>
      <c r="I49" s="78"/>
      <c r="J49" s="78"/>
      <c r="K49" s="78"/>
      <c r="L49" s="78"/>
      <c r="M49" s="78"/>
      <c r="N49" s="78"/>
      <c r="O49" s="78"/>
      <c r="P49" s="78"/>
      <c r="Q49" s="78"/>
      <c r="R49" s="78"/>
    </row>
    <row r="50" spans="1:18" ht="15.6" x14ac:dyDescent="0.3">
      <c r="A50" s="41"/>
      <c r="B50" s="41"/>
      <c r="D50" s="3"/>
      <c r="E50" s="3"/>
      <c r="F50" s="3"/>
      <c r="G50" s="3"/>
      <c r="H50" s="3"/>
      <c r="I50" s="3"/>
      <c r="J50" s="3"/>
      <c r="K50" s="3"/>
      <c r="L50" s="3"/>
      <c r="M50" s="3"/>
      <c r="N50" s="3"/>
    </row>
    <row r="51" spans="1:18" ht="15.6" x14ac:dyDescent="0.3">
      <c r="A51" s="4" t="s">
        <v>23</v>
      </c>
      <c r="B51" s="4"/>
    </row>
    <row r="52" spans="1:18" ht="22.5" customHeight="1" x14ac:dyDescent="0.3">
      <c r="A52" s="94" t="s">
        <v>0</v>
      </c>
      <c r="B52" s="94" t="s">
        <v>19</v>
      </c>
      <c r="C52" s="79" t="s">
        <v>22</v>
      </c>
      <c r="D52" s="80"/>
      <c r="E52" s="80"/>
      <c r="F52" s="80"/>
      <c r="G52" s="80"/>
      <c r="H52" s="79" t="s">
        <v>24</v>
      </c>
      <c r="I52" s="80"/>
      <c r="J52" s="80"/>
      <c r="K52" s="80"/>
      <c r="L52" s="96" t="s">
        <v>33</v>
      </c>
      <c r="M52" s="97"/>
      <c r="N52" s="97"/>
      <c r="O52" s="96" t="s">
        <v>14</v>
      </c>
      <c r="P52" s="97"/>
      <c r="Q52" s="97"/>
      <c r="R52" s="79" t="s">
        <v>28</v>
      </c>
    </row>
    <row r="53" spans="1:18" ht="124.5" customHeight="1" x14ac:dyDescent="0.3">
      <c r="A53" s="95"/>
      <c r="B53" s="95"/>
      <c r="C53" s="23" t="s">
        <v>1</v>
      </c>
      <c r="D53" s="23" t="s">
        <v>2</v>
      </c>
      <c r="E53" s="23" t="s">
        <v>29</v>
      </c>
      <c r="F53" s="23" t="s">
        <v>30</v>
      </c>
      <c r="G53" s="23" t="s">
        <v>3</v>
      </c>
      <c r="H53" s="42" t="s">
        <v>25</v>
      </c>
      <c r="I53" s="42" t="s">
        <v>26</v>
      </c>
      <c r="J53" s="42" t="s">
        <v>31</v>
      </c>
      <c r="K53" s="42" t="s">
        <v>32</v>
      </c>
      <c r="L53" s="6" t="s">
        <v>4</v>
      </c>
      <c r="M53" s="23" t="s">
        <v>17</v>
      </c>
      <c r="N53" s="6" t="s">
        <v>15</v>
      </c>
      <c r="O53" s="6" t="s">
        <v>563</v>
      </c>
      <c r="P53" s="23" t="s">
        <v>18</v>
      </c>
      <c r="Q53" s="6" t="s">
        <v>16</v>
      </c>
      <c r="R53" s="80"/>
    </row>
    <row r="54" spans="1:18" ht="36" x14ac:dyDescent="0.3">
      <c r="A54" s="18" t="s">
        <v>7</v>
      </c>
      <c r="B54" s="8" t="s">
        <v>564</v>
      </c>
      <c r="C54" s="16" t="s">
        <v>111</v>
      </c>
      <c r="D54" s="9" t="s">
        <v>401</v>
      </c>
      <c r="E54" s="16">
        <v>83</v>
      </c>
      <c r="F54" s="16">
        <v>82.4</v>
      </c>
      <c r="G54" s="16">
        <v>81.400000000000006</v>
      </c>
      <c r="H54" s="10"/>
      <c r="I54" s="10"/>
      <c r="J54" s="10"/>
      <c r="K54" s="10"/>
      <c r="L54" s="10"/>
      <c r="M54" s="10"/>
      <c r="N54" s="10"/>
      <c r="O54" s="10"/>
      <c r="P54" s="10"/>
      <c r="Q54" s="10"/>
      <c r="R54" s="12" t="s">
        <v>436</v>
      </c>
    </row>
    <row r="55" spans="1:18" ht="72" x14ac:dyDescent="0.3">
      <c r="A55" s="18" t="s">
        <v>5</v>
      </c>
      <c r="B55" s="8" t="s">
        <v>565</v>
      </c>
      <c r="C55" s="16" t="s">
        <v>39</v>
      </c>
      <c r="D55" s="43" t="s">
        <v>51</v>
      </c>
      <c r="E55" s="29">
        <v>29000</v>
      </c>
      <c r="F55" s="29">
        <v>27800</v>
      </c>
      <c r="G55" s="29">
        <v>26577</v>
      </c>
      <c r="H55" s="10"/>
      <c r="I55" s="10"/>
      <c r="J55" s="10"/>
      <c r="K55" s="10"/>
      <c r="L55" s="10"/>
      <c r="M55" s="10"/>
      <c r="N55" s="10"/>
      <c r="O55" s="10"/>
      <c r="P55" s="10"/>
      <c r="Q55" s="10"/>
      <c r="R55" s="12" t="s">
        <v>52</v>
      </c>
    </row>
    <row r="56" spans="1:18" ht="24" x14ac:dyDescent="0.3">
      <c r="A56" s="19"/>
      <c r="B56" s="11"/>
      <c r="C56" s="16" t="s">
        <v>40</v>
      </c>
      <c r="D56" s="9" t="s">
        <v>395</v>
      </c>
      <c r="E56" s="34">
        <f>E65</f>
        <v>3</v>
      </c>
      <c r="F56" s="34">
        <v>0</v>
      </c>
      <c r="G56" s="34">
        <f>G65</f>
        <v>0</v>
      </c>
      <c r="H56" s="10"/>
      <c r="I56" s="10"/>
      <c r="J56" s="10"/>
      <c r="K56" s="10"/>
      <c r="L56" s="10"/>
      <c r="M56" s="10"/>
      <c r="N56" s="10"/>
      <c r="O56" s="10"/>
      <c r="P56" s="10"/>
      <c r="Q56" s="10"/>
      <c r="R56" s="12" t="s">
        <v>53</v>
      </c>
    </row>
    <row r="57" spans="1:18" ht="24" x14ac:dyDescent="0.3">
      <c r="A57" s="19"/>
      <c r="B57" s="11"/>
      <c r="C57" s="16" t="s">
        <v>41</v>
      </c>
      <c r="D57" s="9" t="s">
        <v>396</v>
      </c>
      <c r="E57" s="27">
        <f>E69+E63+E74</f>
        <v>159873.46</v>
      </c>
      <c r="F57" s="27">
        <v>16153</v>
      </c>
      <c r="G57" s="27">
        <f>G69+G63+G74</f>
        <v>0</v>
      </c>
      <c r="H57" s="10"/>
      <c r="I57" s="10"/>
      <c r="J57" s="10"/>
      <c r="K57" s="10"/>
      <c r="L57" s="10"/>
      <c r="M57" s="10"/>
      <c r="N57" s="10"/>
      <c r="O57" s="10"/>
      <c r="P57" s="10"/>
      <c r="Q57" s="10"/>
      <c r="R57" s="12" t="s">
        <v>54</v>
      </c>
    </row>
    <row r="58" spans="1:18" ht="24" x14ac:dyDescent="0.3">
      <c r="A58" s="19"/>
      <c r="B58" s="11"/>
      <c r="C58" s="16" t="s">
        <v>42</v>
      </c>
      <c r="D58" s="9" t="s">
        <v>397</v>
      </c>
      <c r="E58" s="27">
        <f>E62+E68+E70+E73</f>
        <v>774060</v>
      </c>
      <c r="F58" s="27">
        <v>22022</v>
      </c>
      <c r="G58" s="27">
        <f>G62+G68+G70+G73</f>
        <v>0</v>
      </c>
      <c r="H58" s="10"/>
      <c r="I58" s="10"/>
      <c r="J58" s="10"/>
      <c r="K58" s="10"/>
      <c r="L58" s="10"/>
      <c r="M58" s="10"/>
      <c r="N58" s="10"/>
      <c r="O58" s="10"/>
      <c r="P58" s="10"/>
      <c r="Q58" s="10"/>
      <c r="R58" s="12" t="s">
        <v>54</v>
      </c>
    </row>
    <row r="59" spans="1:18" ht="24" x14ac:dyDescent="0.3">
      <c r="A59" s="19"/>
      <c r="B59" s="11"/>
      <c r="C59" s="16" t="s">
        <v>43</v>
      </c>
      <c r="D59" s="9" t="s">
        <v>398</v>
      </c>
      <c r="E59" s="16">
        <f>E71+E72</f>
        <v>8</v>
      </c>
      <c r="F59" s="16">
        <v>8</v>
      </c>
      <c r="G59" s="16">
        <f>G71+G72</f>
        <v>0</v>
      </c>
      <c r="H59" s="10"/>
      <c r="I59" s="10"/>
      <c r="J59" s="10"/>
      <c r="K59" s="10"/>
      <c r="L59" s="10"/>
      <c r="M59" s="10"/>
      <c r="N59" s="10"/>
      <c r="O59" s="10"/>
      <c r="P59" s="10"/>
      <c r="Q59" s="10"/>
      <c r="R59" s="12" t="s">
        <v>54</v>
      </c>
    </row>
    <row r="60" spans="1:18" ht="24" x14ac:dyDescent="0.3">
      <c r="A60" s="19"/>
      <c r="B60" s="11"/>
      <c r="C60" s="16" t="s">
        <v>44</v>
      </c>
      <c r="D60" s="9" t="s">
        <v>399</v>
      </c>
      <c r="E60" s="16">
        <f>E67</f>
        <v>5</v>
      </c>
      <c r="F60" s="16">
        <v>0</v>
      </c>
      <c r="G60" s="16">
        <f>G67</f>
        <v>0</v>
      </c>
      <c r="H60" s="10"/>
      <c r="I60" s="10"/>
      <c r="J60" s="10"/>
      <c r="K60" s="10"/>
      <c r="L60" s="10"/>
      <c r="M60" s="10"/>
      <c r="N60" s="10"/>
      <c r="O60" s="10"/>
      <c r="P60" s="10"/>
      <c r="Q60" s="10"/>
      <c r="R60" s="12" t="s">
        <v>53</v>
      </c>
    </row>
    <row r="61" spans="1:18" x14ac:dyDescent="0.3">
      <c r="A61" s="19"/>
      <c r="B61" s="11"/>
      <c r="C61" s="16" t="s">
        <v>45</v>
      </c>
      <c r="D61" s="9" t="s">
        <v>400</v>
      </c>
      <c r="E61" s="34">
        <f>E66</f>
        <v>3</v>
      </c>
      <c r="F61" s="34">
        <v>0</v>
      </c>
      <c r="G61" s="34">
        <f>G66</f>
        <v>0</v>
      </c>
      <c r="H61" s="10"/>
      <c r="I61" s="10"/>
      <c r="J61" s="10"/>
      <c r="K61" s="10"/>
      <c r="L61" s="10"/>
      <c r="M61" s="10"/>
      <c r="N61" s="10"/>
      <c r="O61" s="10"/>
      <c r="P61" s="10"/>
      <c r="Q61" s="10"/>
      <c r="R61" s="12" t="s">
        <v>53</v>
      </c>
    </row>
    <row r="62" spans="1:18" ht="60" x14ac:dyDescent="0.3">
      <c r="A62" s="18" t="s">
        <v>5</v>
      </c>
      <c r="B62" s="8" t="s">
        <v>528</v>
      </c>
      <c r="C62" s="16"/>
      <c r="D62" s="9" t="s">
        <v>56</v>
      </c>
      <c r="E62" s="27">
        <v>713388</v>
      </c>
      <c r="F62" s="10"/>
      <c r="G62" s="16">
        <v>0</v>
      </c>
      <c r="H62" s="10"/>
      <c r="I62" s="10"/>
      <c r="J62" s="10"/>
      <c r="K62" s="10"/>
      <c r="L62" s="24">
        <f>L75+L76+L77</f>
        <v>126091131.11</v>
      </c>
      <c r="M62" s="24">
        <f>M75+M76+M77</f>
        <v>58422018</v>
      </c>
      <c r="N62" s="24">
        <f>N75+N76+N77</f>
        <v>67669113.109999999</v>
      </c>
      <c r="O62" s="24">
        <f t="shared" ref="O62:Q62" si="0">O75+O76+O77</f>
        <v>0</v>
      </c>
      <c r="P62" s="24">
        <f t="shared" si="0"/>
        <v>0</v>
      </c>
      <c r="Q62" s="24">
        <f t="shared" si="0"/>
        <v>0</v>
      </c>
      <c r="R62" s="13"/>
    </row>
    <row r="63" spans="1:18" ht="24" x14ac:dyDescent="0.3">
      <c r="A63" s="19"/>
      <c r="B63" s="11"/>
      <c r="C63" s="9"/>
      <c r="D63" s="9" t="s">
        <v>49</v>
      </c>
      <c r="E63" s="27">
        <v>143720</v>
      </c>
      <c r="F63" s="10"/>
      <c r="G63" s="16">
        <v>0</v>
      </c>
      <c r="H63" s="10"/>
      <c r="I63" s="10"/>
      <c r="J63" s="10"/>
      <c r="K63" s="10"/>
      <c r="L63" s="17"/>
      <c r="M63" s="10"/>
      <c r="N63" s="10"/>
      <c r="O63" s="10"/>
      <c r="P63" s="10"/>
      <c r="Q63" s="10"/>
      <c r="R63" s="12"/>
    </row>
    <row r="64" spans="1:18" ht="36" x14ac:dyDescent="0.3">
      <c r="A64" s="19"/>
      <c r="B64" s="11"/>
      <c r="C64" s="9"/>
      <c r="D64" s="9" t="s">
        <v>57</v>
      </c>
      <c r="E64" s="16">
        <v>315</v>
      </c>
      <c r="F64" s="10"/>
      <c r="G64" s="16">
        <v>0</v>
      </c>
      <c r="H64" s="10"/>
      <c r="I64" s="10"/>
      <c r="J64" s="10"/>
      <c r="K64" s="10"/>
      <c r="L64" s="17"/>
      <c r="M64" s="10"/>
      <c r="N64" s="10"/>
      <c r="O64" s="10"/>
      <c r="P64" s="10"/>
      <c r="Q64" s="10"/>
      <c r="R64" s="12"/>
    </row>
    <row r="65" spans="1:18" x14ac:dyDescent="0.3">
      <c r="A65" s="19"/>
      <c r="B65" s="11"/>
      <c r="C65" s="9"/>
      <c r="D65" s="9" t="s">
        <v>50</v>
      </c>
      <c r="E65" s="34">
        <v>3</v>
      </c>
      <c r="F65" s="10"/>
      <c r="G65" s="16">
        <v>0</v>
      </c>
      <c r="H65" s="10"/>
      <c r="I65" s="10"/>
      <c r="J65" s="10"/>
      <c r="K65" s="10"/>
      <c r="L65" s="17"/>
      <c r="M65" s="10"/>
      <c r="N65" s="10"/>
      <c r="O65" s="10"/>
      <c r="P65" s="10"/>
      <c r="Q65" s="10"/>
      <c r="R65" s="12"/>
    </row>
    <row r="66" spans="1:18" x14ac:dyDescent="0.3">
      <c r="A66" s="19"/>
      <c r="B66" s="11"/>
      <c r="C66" s="9"/>
      <c r="D66" s="9" t="s">
        <v>46</v>
      </c>
      <c r="E66" s="34">
        <v>3</v>
      </c>
      <c r="F66" s="10"/>
      <c r="G66" s="16">
        <v>0</v>
      </c>
      <c r="H66" s="10"/>
      <c r="I66" s="10"/>
      <c r="J66" s="10"/>
      <c r="K66" s="10"/>
      <c r="L66" s="17"/>
      <c r="M66" s="10"/>
      <c r="N66" s="10"/>
      <c r="O66" s="10"/>
      <c r="P66" s="10"/>
      <c r="Q66" s="10"/>
      <c r="R66" s="12"/>
    </row>
    <row r="67" spans="1:18" ht="24" x14ac:dyDescent="0.3">
      <c r="A67" s="19"/>
      <c r="B67" s="11"/>
      <c r="C67" s="9"/>
      <c r="D67" s="9" t="s">
        <v>58</v>
      </c>
      <c r="E67" s="16">
        <v>5</v>
      </c>
      <c r="F67" s="10"/>
      <c r="G67" s="16">
        <v>0</v>
      </c>
      <c r="H67" s="10"/>
      <c r="I67" s="10"/>
      <c r="J67" s="10"/>
      <c r="K67" s="10"/>
      <c r="L67" s="17"/>
      <c r="M67" s="10"/>
      <c r="N67" s="10"/>
      <c r="O67" s="10"/>
      <c r="P67" s="10"/>
      <c r="Q67" s="10"/>
      <c r="R67" s="12"/>
    </row>
    <row r="68" spans="1:18" ht="24" x14ac:dyDescent="0.3">
      <c r="A68" s="18" t="s">
        <v>55</v>
      </c>
      <c r="B68" s="8" t="s">
        <v>529</v>
      </c>
      <c r="C68" s="9"/>
      <c r="D68" s="9" t="s">
        <v>56</v>
      </c>
      <c r="E68" s="27">
        <v>22022</v>
      </c>
      <c r="F68" s="10"/>
      <c r="G68" s="27">
        <v>0</v>
      </c>
      <c r="H68" s="10"/>
      <c r="I68" s="10"/>
      <c r="J68" s="10"/>
      <c r="K68" s="10"/>
      <c r="L68" s="24">
        <f>L78+L79</f>
        <v>23073434.120000001</v>
      </c>
      <c r="M68" s="24">
        <f>M78+M79</f>
        <v>21480248.719999999</v>
      </c>
      <c r="N68" s="24">
        <f t="shared" ref="N68:Q68" si="1">N78+N79</f>
        <v>1593185.4000000001</v>
      </c>
      <c r="O68" s="24">
        <f t="shared" si="1"/>
        <v>12891842.760000002</v>
      </c>
      <c r="P68" s="24">
        <f t="shared" si="1"/>
        <v>10576773.109999999</v>
      </c>
      <c r="Q68" s="24">
        <f t="shared" si="1"/>
        <v>2315069.65</v>
      </c>
      <c r="R68" s="13"/>
    </row>
    <row r="69" spans="1:18" ht="24" x14ac:dyDescent="0.3">
      <c r="A69" s="19"/>
      <c r="B69" s="11"/>
      <c r="C69" s="9"/>
      <c r="D69" s="9" t="s">
        <v>69</v>
      </c>
      <c r="E69" s="27">
        <v>11153.46</v>
      </c>
      <c r="F69" s="10"/>
      <c r="G69" s="16">
        <v>0</v>
      </c>
      <c r="H69" s="10"/>
      <c r="I69" s="10"/>
      <c r="J69" s="10"/>
      <c r="K69" s="10"/>
      <c r="L69" s="17"/>
      <c r="M69" s="10"/>
      <c r="N69" s="10"/>
      <c r="O69" s="10"/>
      <c r="P69" s="10"/>
      <c r="Q69" s="10"/>
      <c r="R69" s="12"/>
    </row>
    <row r="70" spans="1:18" ht="24" x14ac:dyDescent="0.3">
      <c r="A70" s="18" t="s">
        <v>243</v>
      </c>
      <c r="B70" s="8" t="s">
        <v>530</v>
      </c>
      <c r="C70" s="9"/>
      <c r="D70" s="9" t="s">
        <v>48</v>
      </c>
      <c r="E70" s="27">
        <v>38000</v>
      </c>
      <c r="F70" s="10"/>
      <c r="G70" s="16">
        <v>0</v>
      </c>
      <c r="H70" s="10"/>
      <c r="I70" s="10"/>
      <c r="J70" s="10"/>
      <c r="K70" s="10"/>
      <c r="L70" s="24">
        <f>L80</f>
        <v>7302671</v>
      </c>
      <c r="M70" s="24">
        <f>M80</f>
        <v>0</v>
      </c>
      <c r="N70" s="24">
        <f t="shared" ref="N70:Q70" si="2">N80</f>
        <v>7302671</v>
      </c>
      <c r="O70" s="24">
        <f t="shared" si="2"/>
        <v>0</v>
      </c>
      <c r="P70" s="24">
        <f t="shared" si="2"/>
        <v>0</v>
      </c>
      <c r="Q70" s="24">
        <f t="shared" si="2"/>
        <v>0</v>
      </c>
      <c r="R70" s="13"/>
    </row>
    <row r="71" spans="1:18" ht="108" x14ac:dyDescent="0.3">
      <c r="A71" s="18" t="s">
        <v>240</v>
      </c>
      <c r="B71" s="8" t="s">
        <v>531</v>
      </c>
      <c r="C71" s="9"/>
      <c r="D71" s="9" t="s">
        <v>70</v>
      </c>
      <c r="E71" s="16">
        <v>7</v>
      </c>
      <c r="F71" s="10"/>
      <c r="G71" s="16">
        <v>0</v>
      </c>
      <c r="H71" s="10"/>
      <c r="I71" s="10"/>
      <c r="J71" s="10"/>
      <c r="K71" s="10"/>
      <c r="L71" s="24">
        <v>29467287.079999998</v>
      </c>
      <c r="M71" s="24">
        <v>29467287.079999994</v>
      </c>
      <c r="N71" s="24">
        <v>0</v>
      </c>
      <c r="O71" s="24"/>
      <c r="P71" s="24"/>
      <c r="Q71" s="24"/>
      <c r="R71" s="13"/>
    </row>
    <row r="72" spans="1:18" ht="24" x14ac:dyDescent="0.3">
      <c r="A72" s="18" t="s">
        <v>239</v>
      </c>
      <c r="B72" s="8" t="s">
        <v>532</v>
      </c>
      <c r="C72" s="9"/>
      <c r="D72" s="9" t="s">
        <v>47</v>
      </c>
      <c r="E72" s="16">
        <v>1</v>
      </c>
      <c r="F72" s="10"/>
      <c r="G72" s="16">
        <v>0</v>
      </c>
      <c r="H72" s="10"/>
      <c r="I72" s="10"/>
      <c r="J72" s="10"/>
      <c r="K72" s="10"/>
      <c r="L72" s="24">
        <f>L81</f>
        <v>2819911</v>
      </c>
      <c r="M72" s="24">
        <f>M81</f>
        <v>2396924</v>
      </c>
      <c r="N72" s="24">
        <f t="shared" ref="N72:Q72" si="3">N81</f>
        <v>422987</v>
      </c>
      <c r="O72" s="24">
        <f t="shared" si="3"/>
        <v>2015931.55</v>
      </c>
      <c r="P72" s="24">
        <f t="shared" si="3"/>
        <v>1713541.57</v>
      </c>
      <c r="Q72" s="24">
        <f t="shared" si="3"/>
        <v>302389.98</v>
      </c>
      <c r="R72" s="13"/>
    </row>
    <row r="73" spans="1:18" ht="72" x14ac:dyDescent="0.3">
      <c r="A73" s="18" t="s">
        <v>238</v>
      </c>
      <c r="B73" s="8" t="s">
        <v>533</v>
      </c>
      <c r="C73" s="9"/>
      <c r="D73" s="9" t="s">
        <v>56</v>
      </c>
      <c r="E73" s="27">
        <v>650</v>
      </c>
      <c r="F73" s="10"/>
      <c r="G73" s="16">
        <v>0</v>
      </c>
      <c r="H73" s="10"/>
      <c r="I73" s="10"/>
      <c r="J73" s="10"/>
      <c r="K73" s="10"/>
      <c r="L73" s="24">
        <f>L82</f>
        <v>3068361.85</v>
      </c>
      <c r="M73" s="24">
        <f>M82</f>
        <v>0</v>
      </c>
      <c r="N73" s="24">
        <f t="shared" ref="N73:Q73" si="4">N82</f>
        <v>3068361.85</v>
      </c>
      <c r="O73" s="24">
        <f t="shared" si="4"/>
        <v>0</v>
      </c>
      <c r="P73" s="24">
        <f t="shared" si="4"/>
        <v>0</v>
      </c>
      <c r="Q73" s="24">
        <f t="shared" si="4"/>
        <v>0</v>
      </c>
      <c r="R73" s="13"/>
    </row>
    <row r="74" spans="1:18" ht="60" x14ac:dyDescent="0.3">
      <c r="A74" s="18" t="s">
        <v>97</v>
      </c>
      <c r="B74" s="8" t="s">
        <v>534</v>
      </c>
      <c r="C74" s="9"/>
      <c r="D74" s="9" t="s">
        <v>69</v>
      </c>
      <c r="E74" s="27">
        <v>5000</v>
      </c>
      <c r="F74" s="10"/>
      <c r="G74" s="16">
        <v>0</v>
      </c>
      <c r="H74" s="10"/>
      <c r="I74" s="10"/>
      <c r="J74" s="10"/>
      <c r="K74" s="10"/>
      <c r="L74" s="24">
        <v>2896000</v>
      </c>
      <c r="M74" s="29" t="s">
        <v>303</v>
      </c>
      <c r="N74" s="29" t="s">
        <v>303</v>
      </c>
      <c r="O74" s="24"/>
      <c r="P74" s="24"/>
      <c r="Q74" s="24"/>
      <c r="R74" s="13"/>
    </row>
    <row r="75" spans="1:18" ht="36" x14ac:dyDescent="0.3">
      <c r="A75" s="18" t="s">
        <v>83</v>
      </c>
      <c r="B75" s="8" t="s">
        <v>535</v>
      </c>
      <c r="C75" s="10"/>
      <c r="D75" s="10"/>
      <c r="E75" s="10"/>
      <c r="F75" s="10"/>
      <c r="G75" s="10"/>
      <c r="H75" s="25">
        <v>2021</v>
      </c>
      <c r="I75" s="25">
        <v>2023</v>
      </c>
      <c r="J75" s="44" t="s">
        <v>519</v>
      </c>
      <c r="K75" s="44" t="s">
        <v>303</v>
      </c>
      <c r="L75" s="27">
        <v>108528591</v>
      </c>
      <c r="M75" s="27">
        <v>58422018</v>
      </c>
      <c r="N75" s="27">
        <v>50106573</v>
      </c>
      <c r="O75" s="27">
        <v>0</v>
      </c>
      <c r="P75" s="27">
        <v>0</v>
      </c>
      <c r="Q75" s="27">
        <v>0</v>
      </c>
      <c r="R75" s="45" t="s">
        <v>518</v>
      </c>
    </row>
    <row r="76" spans="1:18" ht="48" x14ac:dyDescent="0.3">
      <c r="A76" s="18" t="s">
        <v>88</v>
      </c>
      <c r="B76" s="8" t="s">
        <v>536</v>
      </c>
      <c r="C76" s="10"/>
      <c r="D76" s="10"/>
      <c r="E76" s="10"/>
      <c r="F76" s="10"/>
      <c r="G76" s="10"/>
      <c r="H76" s="25">
        <v>2021</v>
      </c>
      <c r="I76" s="25">
        <v>2023</v>
      </c>
      <c r="J76" s="44" t="s">
        <v>510</v>
      </c>
      <c r="K76" s="44" t="s">
        <v>303</v>
      </c>
      <c r="L76" s="27">
        <v>17036471</v>
      </c>
      <c r="M76" s="27">
        <v>0</v>
      </c>
      <c r="N76" s="27">
        <v>17036471</v>
      </c>
      <c r="O76" s="27">
        <v>0</v>
      </c>
      <c r="P76" s="27">
        <v>0</v>
      </c>
      <c r="Q76" s="27">
        <v>0</v>
      </c>
      <c r="R76" s="45" t="s">
        <v>494</v>
      </c>
    </row>
    <row r="77" spans="1:18" ht="36" x14ac:dyDescent="0.3">
      <c r="A77" s="18" t="s">
        <v>87</v>
      </c>
      <c r="B77" s="8" t="s">
        <v>537</v>
      </c>
      <c r="C77" s="10"/>
      <c r="D77" s="10"/>
      <c r="E77" s="10"/>
      <c r="F77" s="10"/>
      <c r="G77" s="10"/>
      <c r="H77" s="25">
        <v>2021</v>
      </c>
      <c r="I77" s="25">
        <v>2023</v>
      </c>
      <c r="J77" s="44" t="s">
        <v>521</v>
      </c>
      <c r="K77" s="44" t="s">
        <v>303</v>
      </c>
      <c r="L77" s="27">
        <v>526069.11</v>
      </c>
      <c r="M77" s="27">
        <v>0</v>
      </c>
      <c r="N77" s="27">
        <v>526069.11</v>
      </c>
      <c r="O77" s="27">
        <v>0</v>
      </c>
      <c r="P77" s="27">
        <v>0</v>
      </c>
      <c r="Q77" s="27">
        <v>0</v>
      </c>
      <c r="R77" s="45" t="s">
        <v>520</v>
      </c>
    </row>
    <row r="78" spans="1:18" ht="48" x14ac:dyDescent="0.3">
      <c r="A78" s="18" t="s">
        <v>86</v>
      </c>
      <c r="B78" s="8" t="s">
        <v>538</v>
      </c>
      <c r="C78" s="10"/>
      <c r="D78" s="10"/>
      <c r="E78" s="10"/>
      <c r="F78" s="10"/>
      <c r="G78" s="10"/>
      <c r="H78" s="25">
        <v>2017</v>
      </c>
      <c r="I78" s="25">
        <v>2022</v>
      </c>
      <c r="J78" s="44" t="s">
        <v>301</v>
      </c>
      <c r="K78" s="44" t="s">
        <v>304</v>
      </c>
      <c r="L78" s="27">
        <v>21925757.140000001</v>
      </c>
      <c r="M78" s="27">
        <v>20418647.52</v>
      </c>
      <c r="N78" s="27">
        <v>1507109.62</v>
      </c>
      <c r="O78" s="27">
        <v>11744165.780000001</v>
      </c>
      <c r="P78" s="27">
        <v>9515171.9100000001</v>
      </c>
      <c r="Q78" s="27">
        <v>2228993.87</v>
      </c>
      <c r="R78" s="45" t="s">
        <v>440</v>
      </c>
    </row>
    <row r="79" spans="1:18" ht="24" x14ac:dyDescent="0.3">
      <c r="A79" s="18" t="s">
        <v>85</v>
      </c>
      <c r="B79" s="8" t="s">
        <v>539</v>
      </c>
      <c r="C79" s="10"/>
      <c r="D79" s="10"/>
      <c r="E79" s="10"/>
      <c r="F79" s="10"/>
      <c r="G79" s="10"/>
      <c r="H79" s="25">
        <v>2020</v>
      </c>
      <c r="I79" s="25">
        <v>2021</v>
      </c>
      <c r="J79" s="44" t="s">
        <v>148</v>
      </c>
      <c r="K79" s="44" t="s">
        <v>305</v>
      </c>
      <c r="L79" s="27">
        <v>1147676.98</v>
      </c>
      <c r="M79" s="27">
        <v>1061601.2</v>
      </c>
      <c r="N79" s="27">
        <v>86075.78</v>
      </c>
      <c r="O79" s="27">
        <v>1147676.98</v>
      </c>
      <c r="P79" s="27">
        <v>1061601.2</v>
      </c>
      <c r="Q79" s="27">
        <v>86075.78</v>
      </c>
      <c r="R79" s="45" t="s">
        <v>441</v>
      </c>
    </row>
    <row r="80" spans="1:18" ht="36" x14ac:dyDescent="0.3">
      <c r="A80" s="18" t="s">
        <v>84</v>
      </c>
      <c r="B80" s="8" t="s">
        <v>540</v>
      </c>
      <c r="C80" s="10"/>
      <c r="D80" s="10"/>
      <c r="E80" s="10"/>
      <c r="F80" s="10"/>
      <c r="G80" s="10"/>
      <c r="H80" s="25">
        <v>2021</v>
      </c>
      <c r="I80" s="25">
        <v>2023</v>
      </c>
      <c r="J80" s="44" t="s">
        <v>523</v>
      </c>
      <c r="K80" s="44" t="s">
        <v>303</v>
      </c>
      <c r="L80" s="27">
        <v>7302671</v>
      </c>
      <c r="M80" s="27">
        <v>0</v>
      </c>
      <c r="N80" s="27">
        <v>7302671</v>
      </c>
      <c r="O80" s="27">
        <v>0</v>
      </c>
      <c r="P80" s="27">
        <v>0</v>
      </c>
      <c r="Q80" s="27">
        <v>0</v>
      </c>
      <c r="R80" s="45" t="s">
        <v>522</v>
      </c>
    </row>
    <row r="81" spans="1:18" ht="72" x14ac:dyDescent="0.3">
      <c r="A81" s="18" t="s">
        <v>394</v>
      </c>
      <c r="B81" s="8" t="s">
        <v>541</v>
      </c>
      <c r="C81" s="10"/>
      <c r="D81" s="10"/>
      <c r="E81" s="10"/>
      <c r="F81" s="10"/>
      <c r="G81" s="10"/>
      <c r="H81" s="25">
        <v>2017</v>
      </c>
      <c r="I81" s="25">
        <v>2022</v>
      </c>
      <c r="J81" s="44" t="s">
        <v>301</v>
      </c>
      <c r="K81" s="44" t="s">
        <v>306</v>
      </c>
      <c r="L81" s="27">
        <v>2819911</v>
      </c>
      <c r="M81" s="27">
        <v>2396924</v>
      </c>
      <c r="N81" s="27">
        <v>422987</v>
      </c>
      <c r="O81" s="27">
        <v>2015931.55</v>
      </c>
      <c r="P81" s="27">
        <v>1713541.57</v>
      </c>
      <c r="Q81" s="27">
        <v>302389.98</v>
      </c>
      <c r="R81" s="45" t="s">
        <v>442</v>
      </c>
    </row>
    <row r="82" spans="1:18" ht="24" x14ac:dyDescent="0.3">
      <c r="A82" s="18" t="s">
        <v>393</v>
      </c>
      <c r="B82" s="8" t="s">
        <v>542</v>
      </c>
      <c r="C82" s="10"/>
      <c r="D82" s="10"/>
      <c r="E82" s="10"/>
      <c r="F82" s="10"/>
      <c r="G82" s="10"/>
      <c r="H82" s="25">
        <v>2021</v>
      </c>
      <c r="I82" s="25">
        <v>2023</v>
      </c>
      <c r="J82" s="44" t="s">
        <v>517</v>
      </c>
      <c r="K82" s="44" t="s">
        <v>303</v>
      </c>
      <c r="L82" s="27">
        <v>3068361.85</v>
      </c>
      <c r="M82" s="27">
        <v>0</v>
      </c>
      <c r="N82" s="27">
        <v>3068361.85</v>
      </c>
      <c r="O82" s="27">
        <v>0</v>
      </c>
      <c r="P82" s="27">
        <v>0</v>
      </c>
      <c r="Q82" s="27">
        <v>0</v>
      </c>
      <c r="R82" s="45" t="s">
        <v>524</v>
      </c>
    </row>
    <row r="83" spans="1:18" ht="60" x14ac:dyDescent="0.3">
      <c r="A83" s="18" t="s">
        <v>55</v>
      </c>
      <c r="B83" s="8" t="s">
        <v>566</v>
      </c>
      <c r="C83" s="9" t="s">
        <v>72</v>
      </c>
      <c r="D83" s="43" t="s">
        <v>71</v>
      </c>
      <c r="E83" s="29">
        <v>16000</v>
      </c>
      <c r="F83" s="29">
        <v>14000</v>
      </c>
      <c r="G83" s="29">
        <v>0</v>
      </c>
      <c r="H83" s="10"/>
      <c r="I83" s="10"/>
      <c r="J83" s="10"/>
      <c r="K83" s="10"/>
      <c r="L83" s="21"/>
      <c r="M83" s="21"/>
      <c r="N83" s="21"/>
      <c r="O83" s="21"/>
      <c r="P83" s="21"/>
      <c r="Q83" s="21"/>
      <c r="R83" s="30" t="s">
        <v>79</v>
      </c>
    </row>
    <row r="84" spans="1:18" ht="36" customHeight="1" x14ac:dyDescent="0.3">
      <c r="A84" s="19"/>
      <c r="B84" s="11"/>
      <c r="C84" s="9" t="s">
        <v>73</v>
      </c>
      <c r="D84" s="9" t="s">
        <v>402</v>
      </c>
      <c r="E84" s="46">
        <v>7</v>
      </c>
      <c r="F84" s="46">
        <v>7</v>
      </c>
      <c r="G84" s="29">
        <f>G95</f>
        <v>7</v>
      </c>
      <c r="H84" s="10"/>
      <c r="I84" s="10"/>
      <c r="J84" s="10"/>
      <c r="K84" s="10"/>
      <c r="L84" s="10"/>
      <c r="M84" s="10"/>
      <c r="N84" s="10"/>
      <c r="O84" s="10"/>
      <c r="P84" s="10"/>
      <c r="Q84" s="10"/>
      <c r="R84" s="30" t="s">
        <v>53</v>
      </c>
    </row>
    <row r="85" spans="1:18" ht="24" x14ac:dyDescent="0.3">
      <c r="A85" s="19"/>
      <c r="B85" s="11"/>
      <c r="C85" s="9" t="s">
        <v>75</v>
      </c>
      <c r="D85" s="9" t="s">
        <v>403</v>
      </c>
      <c r="E85" s="46">
        <v>1</v>
      </c>
      <c r="F85" s="46">
        <v>1</v>
      </c>
      <c r="G85" s="29">
        <f>G94</f>
        <v>1</v>
      </c>
      <c r="H85" s="10"/>
      <c r="I85" s="10"/>
      <c r="J85" s="10"/>
      <c r="K85" s="10"/>
      <c r="L85" s="10"/>
      <c r="M85" s="10"/>
      <c r="N85" s="10"/>
      <c r="O85" s="10"/>
      <c r="P85" s="10"/>
      <c r="Q85" s="10"/>
      <c r="R85" s="30" t="s">
        <v>53</v>
      </c>
    </row>
    <row r="86" spans="1:18" ht="48" x14ac:dyDescent="0.3">
      <c r="A86" s="19"/>
      <c r="B86" s="11"/>
      <c r="C86" s="9" t="s">
        <v>76</v>
      </c>
      <c r="D86" s="9" t="s">
        <v>404</v>
      </c>
      <c r="E86" s="29">
        <v>45584</v>
      </c>
      <c r="F86" s="29">
        <v>45584</v>
      </c>
      <c r="G86" s="29">
        <f>G91</f>
        <v>0</v>
      </c>
      <c r="H86" s="10"/>
      <c r="I86" s="10"/>
      <c r="J86" s="10"/>
      <c r="K86" s="10"/>
      <c r="L86" s="10"/>
      <c r="M86" s="10"/>
      <c r="N86" s="10"/>
      <c r="O86" s="10"/>
      <c r="P86" s="10"/>
      <c r="Q86" s="10"/>
      <c r="R86" s="30" t="s">
        <v>54</v>
      </c>
    </row>
    <row r="87" spans="1:18" ht="24" x14ac:dyDescent="0.3">
      <c r="A87" s="19"/>
      <c r="B87" s="11"/>
      <c r="C87" s="9" t="s">
        <v>77</v>
      </c>
      <c r="D87" s="9" t="s">
        <v>405</v>
      </c>
      <c r="E87" s="27">
        <v>387428.71</v>
      </c>
      <c r="F87" s="27">
        <v>124312</v>
      </c>
      <c r="G87" s="27">
        <f>G89+G92+G93</f>
        <v>68536.399999999994</v>
      </c>
      <c r="H87" s="10"/>
      <c r="I87" s="10"/>
      <c r="J87" s="10"/>
      <c r="K87" s="10"/>
      <c r="L87" s="10"/>
      <c r="M87" s="10"/>
      <c r="N87" s="10"/>
      <c r="O87" s="10"/>
      <c r="P87" s="10"/>
      <c r="Q87" s="10"/>
      <c r="R87" s="30" t="s">
        <v>54</v>
      </c>
    </row>
    <row r="88" spans="1:18" ht="24" x14ac:dyDescent="0.3">
      <c r="A88" s="19"/>
      <c r="B88" s="11"/>
      <c r="C88" s="9" t="s">
        <v>78</v>
      </c>
      <c r="D88" s="9" t="s">
        <v>406</v>
      </c>
      <c r="E88" s="29">
        <v>2</v>
      </c>
      <c r="F88" s="29">
        <v>2</v>
      </c>
      <c r="G88" s="29">
        <f>G90</f>
        <v>0</v>
      </c>
      <c r="H88" s="10"/>
      <c r="I88" s="10"/>
      <c r="J88" s="10"/>
      <c r="K88" s="10"/>
      <c r="L88" s="10"/>
      <c r="M88" s="10"/>
      <c r="N88" s="10"/>
      <c r="O88" s="10"/>
      <c r="P88" s="10"/>
      <c r="Q88" s="10"/>
      <c r="R88" s="30" t="s">
        <v>54</v>
      </c>
    </row>
    <row r="89" spans="1:18" ht="84" x14ac:dyDescent="0.3">
      <c r="A89" s="18" t="s">
        <v>5</v>
      </c>
      <c r="B89" s="8" t="s">
        <v>567</v>
      </c>
      <c r="C89" s="9"/>
      <c r="D89" s="9" t="s">
        <v>56</v>
      </c>
      <c r="E89" s="29">
        <v>27072</v>
      </c>
      <c r="F89" s="10"/>
      <c r="G89" s="29">
        <v>0</v>
      </c>
      <c r="H89" s="10"/>
      <c r="I89" s="10"/>
      <c r="J89" s="10"/>
      <c r="K89" s="10"/>
      <c r="L89" s="24">
        <v>10280527.99</v>
      </c>
      <c r="M89" s="24">
        <v>9712533.5399999991</v>
      </c>
      <c r="N89" s="24">
        <v>567994.44999999995</v>
      </c>
      <c r="O89" s="24"/>
      <c r="P89" s="24"/>
      <c r="Q89" s="24"/>
      <c r="R89" s="13"/>
    </row>
    <row r="90" spans="1:18" ht="24" x14ac:dyDescent="0.3">
      <c r="A90" s="19"/>
      <c r="B90" s="11"/>
      <c r="C90" s="9"/>
      <c r="D90" s="9" t="s">
        <v>80</v>
      </c>
      <c r="E90" s="29">
        <v>2</v>
      </c>
      <c r="F90" s="10"/>
      <c r="G90" s="29">
        <v>0</v>
      </c>
      <c r="H90" s="10"/>
      <c r="I90" s="10"/>
      <c r="J90" s="10"/>
      <c r="K90" s="10"/>
      <c r="L90" s="10"/>
      <c r="M90" s="10"/>
      <c r="N90" s="10"/>
      <c r="O90" s="10"/>
      <c r="P90" s="10"/>
      <c r="Q90" s="10"/>
      <c r="R90" s="12"/>
    </row>
    <row r="91" spans="1:18" ht="48" x14ac:dyDescent="0.3">
      <c r="A91" s="19"/>
      <c r="B91" s="11"/>
      <c r="C91" s="9"/>
      <c r="D91" s="9" t="s">
        <v>74</v>
      </c>
      <c r="E91" s="29">
        <v>45584</v>
      </c>
      <c r="F91" s="10"/>
      <c r="G91" s="29">
        <v>0</v>
      </c>
      <c r="H91" s="10"/>
      <c r="I91" s="10"/>
      <c r="J91" s="10"/>
      <c r="K91" s="10"/>
      <c r="L91" s="10"/>
      <c r="M91" s="10"/>
      <c r="N91" s="10"/>
      <c r="O91" s="10"/>
      <c r="P91" s="10"/>
      <c r="Q91" s="10"/>
      <c r="R91" s="12"/>
    </row>
    <row r="92" spans="1:18" ht="144" x14ac:dyDescent="0.3">
      <c r="A92" s="18" t="s">
        <v>55</v>
      </c>
      <c r="B92" s="8" t="s">
        <v>568</v>
      </c>
      <c r="C92" s="9"/>
      <c r="D92" s="9" t="s">
        <v>56</v>
      </c>
      <c r="E92" s="29">
        <v>242933</v>
      </c>
      <c r="F92" s="10"/>
      <c r="G92" s="29">
        <v>0</v>
      </c>
      <c r="H92" s="10"/>
      <c r="I92" s="10"/>
      <c r="J92" s="10"/>
      <c r="K92" s="10"/>
      <c r="L92" s="24">
        <f>L98+L99+L102</f>
        <v>15834785.92</v>
      </c>
      <c r="M92" s="24">
        <f>M98+M99+M102</f>
        <v>12330697.25</v>
      </c>
      <c r="N92" s="24">
        <f t="shared" ref="N92:Q92" si="5">N98+N99+N102</f>
        <v>3504088.67</v>
      </c>
      <c r="O92" s="24">
        <f t="shared" si="5"/>
        <v>6626978.6600000001</v>
      </c>
      <c r="P92" s="24">
        <f t="shared" si="5"/>
        <v>5931942.8400000008</v>
      </c>
      <c r="Q92" s="24">
        <f t="shared" si="5"/>
        <v>695035.82</v>
      </c>
      <c r="R92" s="13"/>
    </row>
    <row r="93" spans="1:18" ht="132" x14ac:dyDescent="0.3">
      <c r="A93" s="18" t="s">
        <v>243</v>
      </c>
      <c r="B93" s="8" t="s">
        <v>569</v>
      </c>
      <c r="C93" s="9"/>
      <c r="D93" s="9" t="s">
        <v>56</v>
      </c>
      <c r="E93" s="27">
        <v>117423.71</v>
      </c>
      <c r="F93" s="10"/>
      <c r="G93" s="29">
        <v>68536.399999999994</v>
      </c>
      <c r="H93" s="10"/>
      <c r="I93" s="10"/>
      <c r="J93" s="10"/>
      <c r="K93" s="10"/>
      <c r="L93" s="24">
        <f>L103+L100+L101</f>
        <v>5374068.3799999999</v>
      </c>
      <c r="M93" s="24">
        <f>M103+M100+M101</f>
        <v>4951841.6100000003</v>
      </c>
      <c r="N93" s="24">
        <f t="shared" ref="N93:Q93" si="6">N103+N100+N101</f>
        <v>422226.77</v>
      </c>
      <c r="O93" s="24">
        <f t="shared" si="6"/>
        <v>3734809.6399999997</v>
      </c>
      <c r="P93" s="24">
        <f t="shared" si="6"/>
        <v>3435527.28</v>
      </c>
      <c r="Q93" s="24">
        <f t="shared" si="6"/>
        <v>299282.36</v>
      </c>
      <c r="R93" s="13"/>
    </row>
    <row r="94" spans="1:18" ht="24" x14ac:dyDescent="0.3">
      <c r="A94" s="19"/>
      <c r="B94" s="11"/>
      <c r="C94" s="9"/>
      <c r="D94" s="9" t="s">
        <v>81</v>
      </c>
      <c r="E94" s="29">
        <v>1</v>
      </c>
      <c r="F94" s="10"/>
      <c r="G94" s="29">
        <v>1</v>
      </c>
      <c r="H94" s="10"/>
      <c r="I94" s="10"/>
      <c r="J94" s="10"/>
      <c r="K94" s="10"/>
      <c r="L94" s="10"/>
      <c r="M94" s="10"/>
      <c r="N94" s="10"/>
      <c r="O94" s="10"/>
      <c r="P94" s="10"/>
      <c r="Q94" s="10"/>
      <c r="R94" s="12"/>
    </row>
    <row r="95" spans="1:18" ht="24" x14ac:dyDescent="0.3">
      <c r="A95" s="19"/>
      <c r="B95" s="11"/>
      <c r="C95" s="9"/>
      <c r="D95" s="9" t="s">
        <v>82</v>
      </c>
      <c r="E95" s="29">
        <v>7</v>
      </c>
      <c r="F95" s="10"/>
      <c r="G95" s="29">
        <v>7</v>
      </c>
      <c r="H95" s="10"/>
      <c r="I95" s="10"/>
      <c r="J95" s="10"/>
      <c r="K95" s="10"/>
      <c r="L95" s="10"/>
      <c r="M95" s="10"/>
      <c r="N95" s="10"/>
      <c r="O95" s="10"/>
      <c r="P95" s="10"/>
      <c r="Q95" s="10"/>
      <c r="R95" s="12"/>
    </row>
    <row r="96" spans="1:18" ht="36" x14ac:dyDescent="0.3">
      <c r="A96" s="18" t="s">
        <v>89</v>
      </c>
      <c r="B96" s="8" t="s">
        <v>570</v>
      </c>
      <c r="C96" s="10"/>
      <c r="D96" s="10"/>
      <c r="E96" s="10"/>
      <c r="F96" s="10"/>
      <c r="G96" s="10"/>
      <c r="H96" s="25">
        <v>2017</v>
      </c>
      <c r="I96" s="25">
        <v>2021</v>
      </c>
      <c r="J96" s="26" t="s">
        <v>228</v>
      </c>
      <c r="K96" s="26" t="s">
        <v>307</v>
      </c>
      <c r="L96" s="27">
        <v>2312428.27</v>
      </c>
      <c r="M96" s="27">
        <v>2189649.4</v>
      </c>
      <c r="N96" s="27">
        <v>122778.87</v>
      </c>
      <c r="O96" s="27">
        <v>2227984.67</v>
      </c>
      <c r="P96" s="27">
        <v>2000659.75</v>
      </c>
      <c r="Q96" s="27">
        <v>227324.92</v>
      </c>
      <c r="R96" s="28" t="s">
        <v>443</v>
      </c>
    </row>
    <row r="97" spans="1:18" ht="48" x14ac:dyDescent="0.3">
      <c r="A97" s="18" t="s">
        <v>90</v>
      </c>
      <c r="B97" s="8" t="s">
        <v>571</v>
      </c>
      <c r="C97" s="10"/>
      <c r="D97" s="10"/>
      <c r="E97" s="10"/>
      <c r="F97" s="10"/>
      <c r="G97" s="10"/>
      <c r="H97" s="25">
        <v>2017</v>
      </c>
      <c r="I97" s="25">
        <v>2022</v>
      </c>
      <c r="J97" s="26" t="s">
        <v>301</v>
      </c>
      <c r="K97" s="26" t="s">
        <v>308</v>
      </c>
      <c r="L97" s="27">
        <v>2968099.72</v>
      </c>
      <c r="M97" s="27">
        <v>2522884.14</v>
      </c>
      <c r="N97" s="27">
        <v>445215.58</v>
      </c>
      <c r="O97" s="27">
        <v>2758975.11</v>
      </c>
      <c r="P97" s="27">
        <v>2345128.27</v>
      </c>
      <c r="Q97" s="27">
        <v>413846.84</v>
      </c>
      <c r="R97" s="28" t="s">
        <v>444</v>
      </c>
    </row>
    <row r="98" spans="1:18" ht="48" x14ac:dyDescent="0.3">
      <c r="A98" s="18" t="s">
        <v>91</v>
      </c>
      <c r="B98" s="8" t="s">
        <v>572</v>
      </c>
      <c r="C98" s="10"/>
      <c r="D98" s="10"/>
      <c r="E98" s="10"/>
      <c r="F98" s="10"/>
      <c r="G98" s="10"/>
      <c r="H98" s="25">
        <v>2017</v>
      </c>
      <c r="I98" s="25">
        <v>2022</v>
      </c>
      <c r="J98" s="26" t="s">
        <v>446</v>
      </c>
      <c r="K98" s="26" t="s">
        <v>311</v>
      </c>
      <c r="L98" s="27">
        <v>5902165.3800000008</v>
      </c>
      <c r="M98" s="27">
        <v>5459502.9700000007</v>
      </c>
      <c r="N98" s="27">
        <v>442662.41</v>
      </c>
      <c r="O98" s="27">
        <v>5228312.1400000006</v>
      </c>
      <c r="P98" s="27">
        <v>4836188.7300000004</v>
      </c>
      <c r="Q98" s="27">
        <v>392123.41</v>
      </c>
      <c r="R98" s="28" t="s">
        <v>445</v>
      </c>
    </row>
    <row r="99" spans="1:18" ht="48" x14ac:dyDescent="0.3">
      <c r="A99" s="18" t="s">
        <v>92</v>
      </c>
      <c r="B99" s="8" t="s">
        <v>573</v>
      </c>
      <c r="C99" s="10"/>
      <c r="D99" s="10"/>
      <c r="E99" s="10"/>
      <c r="F99" s="10"/>
      <c r="G99" s="10"/>
      <c r="H99" s="25">
        <v>2017</v>
      </c>
      <c r="I99" s="25">
        <v>2022</v>
      </c>
      <c r="J99" s="26" t="s">
        <v>447</v>
      </c>
      <c r="K99" s="26" t="s">
        <v>312</v>
      </c>
      <c r="L99" s="27">
        <v>7428318.1399999997</v>
      </c>
      <c r="M99" s="27">
        <v>6871194.2800000003</v>
      </c>
      <c r="N99" s="27">
        <v>557123.86</v>
      </c>
      <c r="O99" s="27">
        <v>1398666.52</v>
      </c>
      <c r="P99" s="27">
        <v>1095754.1100000001</v>
      </c>
      <c r="Q99" s="27">
        <v>302912.40999999997</v>
      </c>
      <c r="R99" s="28" t="s">
        <v>448</v>
      </c>
    </row>
    <row r="100" spans="1:18" ht="36" x14ac:dyDescent="0.3">
      <c r="A100" s="18" t="s">
        <v>93</v>
      </c>
      <c r="B100" s="8" t="s">
        <v>574</v>
      </c>
      <c r="C100" s="10"/>
      <c r="D100" s="10"/>
      <c r="E100" s="10"/>
      <c r="F100" s="10"/>
      <c r="G100" s="10"/>
      <c r="H100" s="25">
        <v>2017</v>
      </c>
      <c r="I100" s="25">
        <v>2022</v>
      </c>
      <c r="J100" s="26" t="s">
        <v>148</v>
      </c>
      <c r="K100" s="26" t="s">
        <v>313</v>
      </c>
      <c r="L100" s="27">
        <v>2612602.9699999997</v>
      </c>
      <c r="M100" s="27">
        <v>2416657.7399999998</v>
      </c>
      <c r="N100" s="27">
        <v>195945.23</v>
      </c>
      <c r="O100" s="27">
        <v>2612602.9699999997</v>
      </c>
      <c r="P100" s="27">
        <v>2416657.7399999998</v>
      </c>
      <c r="Q100" s="27">
        <v>195945.23</v>
      </c>
      <c r="R100" s="28" t="s">
        <v>449</v>
      </c>
    </row>
    <row r="101" spans="1:18" ht="36" x14ac:dyDescent="0.3">
      <c r="A101" s="18" t="s">
        <v>94</v>
      </c>
      <c r="B101" s="8" t="s">
        <v>575</v>
      </c>
      <c r="C101" s="10"/>
      <c r="D101" s="10"/>
      <c r="E101" s="10"/>
      <c r="F101" s="10"/>
      <c r="G101" s="10"/>
      <c r="H101" s="25">
        <v>2017</v>
      </c>
      <c r="I101" s="25">
        <v>2021</v>
      </c>
      <c r="J101" s="26" t="s">
        <v>148</v>
      </c>
      <c r="K101" s="26" t="s">
        <v>309</v>
      </c>
      <c r="L101" s="27">
        <v>255621.63</v>
      </c>
      <c r="M101" s="27">
        <v>217278.38</v>
      </c>
      <c r="N101" s="27">
        <v>38343.25</v>
      </c>
      <c r="O101" s="27">
        <v>255621.63</v>
      </c>
      <c r="P101" s="27">
        <v>217278.38</v>
      </c>
      <c r="Q101" s="27">
        <v>38343.25</v>
      </c>
      <c r="R101" s="28" t="s">
        <v>450</v>
      </c>
    </row>
    <row r="102" spans="1:18" ht="36" x14ac:dyDescent="0.3">
      <c r="A102" s="18" t="s">
        <v>95</v>
      </c>
      <c r="B102" s="8" t="s">
        <v>576</v>
      </c>
      <c r="C102" s="10"/>
      <c r="D102" s="10"/>
      <c r="E102" s="10"/>
      <c r="F102" s="10"/>
      <c r="G102" s="10"/>
      <c r="H102" s="25">
        <v>2020</v>
      </c>
      <c r="I102" s="25">
        <v>2022</v>
      </c>
      <c r="J102" s="28" t="s">
        <v>511</v>
      </c>
      <c r="K102" s="26" t="s">
        <v>310</v>
      </c>
      <c r="L102" s="27">
        <v>2504302.4</v>
      </c>
      <c r="M102" s="27">
        <v>0</v>
      </c>
      <c r="N102" s="27">
        <v>2504302.4</v>
      </c>
      <c r="O102" s="27">
        <v>0</v>
      </c>
      <c r="P102" s="27">
        <v>0</v>
      </c>
      <c r="Q102" s="27">
        <v>0</v>
      </c>
      <c r="R102" s="28" t="s">
        <v>511</v>
      </c>
    </row>
    <row r="103" spans="1:18" ht="24" x14ac:dyDescent="0.3">
      <c r="A103" s="18" t="s">
        <v>96</v>
      </c>
      <c r="B103" s="8" t="s">
        <v>577</v>
      </c>
      <c r="C103" s="10"/>
      <c r="D103" s="10"/>
      <c r="E103" s="10"/>
      <c r="F103" s="10"/>
      <c r="G103" s="10"/>
      <c r="H103" s="25">
        <v>2020</v>
      </c>
      <c r="I103" s="25">
        <v>2022</v>
      </c>
      <c r="J103" s="26" t="s">
        <v>452</v>
      </c>
      <c r="K103" s="26" t="s">
        <v>314</v>
      </c>
      <c r="L103" s="27">
        <v>2505843.7800000003</v>
      </c>
      <c r="M103" s="27">
        <v>2317905.4900000002</v>
      </c>
      <c r="N103" s="27">
        <v>187938.29</v>
      </c>
      <c r="O103" s="27">
        <v>866585.04</v>
      </c>
      <c r="P103" s="27">
        <v>801591.16</v>
      </c>
      <c r="Q103" s="27">
        <v>64993.88</v>
      </c>
      <c r="R103" s="28" t="s">
        <v>451</v>
      </c>
    </row>
    <row r="104" spans="1:18" ht="36" x14ac:dyDescent="0.3">
      <c r="A104" s="18">
        <v>2</v>
      </c>
      <c r="B104" s="8" t="s">
        <v>578</v>
      </c>
      <c r="C104" s="16" t="s">
        <v>100</v>
      </c>
      <c r="D104" s="9" t="s">
        <v>101</v>
      </c>
      <c r="E104" s="16">
        <v>94</v>
      </c>
      <c r="F104" s="16">
        <v>92</v>
      </c>
      <c r="G104" s="16">
        <v>91.6</v>
      </c>
      <c r="H104" s="10"/>
      <c r="I104" s="10"/>
      <c r="J104" s="10"/>
      <c r="K104" s="10"/>
      <c r="L104" s="10"/>
      <c r="M104" s="10"/>
      <c r="N104" s="10"/>
      <c r="O104" s="10"/>
      <c r="P104" s="10"/>
      <c r="Q104" s="10"/>
      <c r="R104" s="12" t="s">
        <v>437</v>
      </c>
    </row>
    <row r="105" spans="1:18" ht="48" x14ac:dyDescent="0.3">
      <c r="A105" s="18" t="s">
        <v>97</v>
      </c>
      <c r="B105" s="8" t="s">
        <v>579</v>
      </c>
      <c r="C105" s="16" t="s">
        <v>98</v>
      </c>
      <c r="D105" s="31" t="s">
        <v>99</v>
      </c>
      <c r="E105" s="29">
        <v>9000</v>
      </c>
      <c r="F105" s="29">
        <v>7900</v>
      </c>
      <c r="G105" s="29">
        <v>10644</v>
      </c>
      <c r="H105" s="10"/>
      <c r="I105" s="10"/>
      <c r="J105" s="10"/>
      <c r="K105" s="10"/>
      <c r="L105" s="10"/>
      <c r="M105" s="10"/>
      <c r="N105" s="10"/>
      <c r="O105" s="10"/>
      <c r="P105" s="10"/>
      <c r="Q105" s="10"/>
      <c r="R105" s="12" t="s">
        <v>438</v>
      </c>
    </row>
    <row r="106" spans="1:18" ht="24" x14ac:dyDescent="0.3">
      <c r="A106" s="11"/>
      <c r="B106" s="11"/>
      <c r="C106" s="16" t="s">
        <v>102</v>
      </c>
      <c r="D106" s="9" t="s">
        <v>407</v>
      </c>
      <c r="E106" s="16">
        <v>1.91</v>
      </c>
      <c r="F106" s="16">
        <v>0.91</v>
      </c>
      <c r="G106" s="16">
        <f>G113+G121</f>
        <v>1.46</v>
      </c>
      <c r="H106" s="10"/>
      <c r="I106" s="10"/>
      <c r="J106" s="10"/>
      <c r="K106" s="10"/>
      <c r="L106" s="10"/>
      <c r="M106" s="10"/>
      <c r="N106" s="10"/>
      <c r="O106" s="10"/>
      <c r="P106" s="10"/>
      <c r="Q106" s="10"/>
      <c r="R106" s="12" t="s">
        <v>53</v>
      </c>
    </row>
    <row r="107" spans="1:18" x14ac:dyDescent="0.3">
      <c r="A107" s="11"/>
      <c r="B107" s="11"/>
      <c r="C107" s="16" t="s">
        <v>103</v>
      </c>
      <c r="D107" s="9" t="s">
        <v>400</v>
      </c>
      <c r="E107" s="16">
        <v>1.9</v>
      </c>
      <c r="F107" s="16">
        <v>1.9</v>
      </c>
      <c r="G107" s="16">
        <f>G117+G122</f>
        <v>1.28</v>
      </c>
      <c r="H107" s="10"/>
      <c r="I107" s="10"/>
      <c r="J107" s="10"/>
      <c r="K107" s="10"/>
      <c r="L107" s="10"/>
      <c r="M107" s="10"/>
      <c r="N107" s="10"/>
      <c r="O107" s="10"/>
      <c r="P107" s="10"/>
      <c r="Q107" s="10"/>
      <c r="R107" s="12" t="s">
        <v>54</v>
      </c>
    </row>
    <row r="108" spans="1:18" ht="36" x14ac:dyDescent="0.3">
      <c r="A108" s="11"/>
      <c r="B108" s="11"/>
      <c r="C108" s="16" t="s">
        <v>104</v>
      </c>
      <c r="D108" s="9" t="s">
        <v>408</v>
      </c>
      <c r="E108" s="29">
        <v>3432</v>
      </c>
      <c r="F108" s="29">
        <v>3432</v>
      </c>
      <c r="G108" s="29">
        <f>G118</f>
        <v>1511</v>
      </c>
      <c r="H108" s="10"/>
      <c r="I108" s="10"/>
      <c r="J108" s="10"/>
      <c r="K108" s="10"/>
      <c r="L108" s="10"/>
      <c r="M108" s="10"/>
      <c r="N108" s="10"/>
      <c r="O108" s="10"/>
      <c r="P108" s="10"/>
      <c r="Q108" s="10"/>
      <c r="R108" s="12" t="s">
        <v>54</v>
      </c>
    </row>
    <row r="109" spans="1:18" ht="36" x14ac:dyDescent="0.3">
      <c r="A109" s="11"/>
      <c r="B109" s="11"/>
      <c r="C109" s="16" t="s">
        <v>105</v>
      </c>
      <c r="D109" s="9" t="s">
        <v>409</v>
      </c>
      <c r="E109" s="29">
        <v>22117</v>
      </c>
      <c r="F109" s="29">
        <v>22117</v>
      </c>
      <c r="G109" s="29">
        <f>G116</f>
        <v>23667</v>
      </c>
      <c r="H109" s="10"/>
      <c r="I109" s="10"/>
      <c r="J109" s="10"/>
      <c r="K109" s="10"/>
      <c r="L109" s="10"/>
      <c r="M109" s="10"/>
      <c r="N109" s="10"/>
      <c r="O109" s="10"/>
      <c r="P109" s="10"/>
      <c r="Q109" s="10"/>
      <c r="R109" s="12" t="s">
        <v>53</v>
      </c>
    </row>
    <row r="110" spans="1:18" ht="24" x14ac:dyDescent="0.3">
      <c r="A110" s="11"/>
      <c r="B110" s="11"/>
      <c r="C110" s="16" t="s">
        <v>106</v>
      </c>
      <c r="D110" s="9" t="s">
        <v>410</v>
      </c>
      <c r="E110" s="29">
        <v>3560</v>
      </c>
      <c r="F110" s="29">
        <v>3560</v>
      </c>
      <c r="G110" s="29">
        <f>G119</f>
        <v>1745</v>
      </c>
      <c r="H110" s="10"/>
      <c r="I110" s="10"/>
      <c r="J110" s="10"/>
      <c r="K110" s="10"/>
      <c r="L110" s="10"/>
      <c r="M110" s="10"/>
      <c r="N110" s="10"/>
      <c r="O110" s="10"/>
      <c r="P110" s="10"/>
      <c r="Q110" s="10"/>
      <c r="R110" s="12" t="s">
        <v>54</v>
      </c>
    </row>
    <row r="111" spans="1:18" ht="24" x14ac:dyDescent="0.3">
      <c r="A111" s="11"/>
      <c r="B111" s="11"/>
      <c r="C111" s="16" t="s">
        <v>107</v>
      </c>
      <c r="D111" s="9" t="s">
        <v>411</v>
      </c>
      <c r="E111" s="16">
        <v>30.95</v>
      </c>
      <c r="F111" s="16">
        <v>30.95</v>
      </c>
      <c r="G111" s="16">
        <f>G115</f>
        <v>20.420000000000002</v>
      </c>
      <c r="H111" s="10"/>
      <c r="I111" s="10"/>
      <c r="J111" s="10"/>
      <c r="K111" s="10"/>
      <c r="L111" s="10"/>
      <c r="M111" s="10"/>
      <c r="N111" s="10"/>
      <c r="O111" s="10"/>
      <c r="P111" s="10"/>
      <c r="Q111" s="10"/>
      <c r="R111" s="12" t="s">
        <v>54</v>
      </c>
    </row>
    <row r="112" spans="1:18" ht="24" x14ac:dyDescent="0.3">
      <c r="A112" s="11"/>
      <c r="B112" s="11"/>
      <c r="C112" s="16" t="s">
        <v>108</v>
      </c>
      <c r="D112" s="9" t="s">
        <v>412</v>
      </c>
      <c r="E112" s="27">
        <v>473886.94</v>
      </c>
      <c r="F112" s="27">
        <v>213581</v>
      </c>
      <c r="G112" s="27">
        <f>G114+G120+G123</f>
        <v>57268</v>
      </c>
      <c r="H112" s="10"/>
      <c r="I112" s="10"/>
      <c r="J112" s="10"/>
      <c r="K112" s="10"/>
      <c r="L112" s="10"/>
      <c r="M112" s="10"/>
      <c r="N112" s="10"/>
      <c r="O112" s="10"/>
      <c r="P112" s="10"/>
      <c r="Q112" s="10"/>
      <c r="R112" s="12" t="s">
        <v>54</v>
      </c>
    </row>
    <row r="113" spans="1:18" ht="192" x14ac:dyDescent="0.3">
      <c r="A113" s="7" t="s">
        <v>5</v>
      </c>
      <c r="B113" s="8" t="s">
        <v>580</v>
      </c>
      <c r="C113" s="9"/>
      <c r="D113" s="33" t="s">
        <v>50</v>
      </c>
      <c r="E113" s="16">
        <v>1.46</v>
      </c>
      <c r="F113" s="10"/>
      <c r="G113" s="16">
        <f>1.01</f>
        <v>1.01</v>
      </c>
      <c r="H113" s="10"/>
      <c r="I113" s="10"/>
      <c r="J113" s="10"/>
      <c r="K113" s="10"/>
      <c r="L113" s="24">
        <f>L124+L125+L126+L127+L128+L131</f>
        <v>27964582.399999999</v>
      </c>
      <c r="M113" s="24">
        <f>M124+M125+M126+M127+M128+M131</f>
        <v>13649169.049999999</v>
      </c>
      <c r="N113" s="24">
        <f t="shared" ref="N113:Q113" si="7">N124+N125+N126+N127+N128+N131</f>
        <v>14315413.35</v>
      </c>
      <c r="O113" s="24">
        <f t="shared" si="7"/>
        <v>20328863.630000003</v>
      </c>
      <c r="P113" s="24">
        <f t="shared" si="7"/>
        <v>10845807.960000001</v>
      </c>
      <c r="Q113" s="24">
        <f t="shared" si="7"/>
        <v>9483055.6699999999</v>
      </c>
      <c r="R113" s="13"/>
    </row>
    <row r="114" spans="1:18" ht="24" x14ac:dyDescent="0.3">
      <c r="A114" s="11"/>
      <c r="B114" s="11"/>
      <c r="C114" s="11"/>
      <c r="D114" s="9" t="s">
        <v>48</v>
      </c>
      <c r="E114" s="27">
        <v>26635</v>
      </c>
      <c r="F114" s="10"/>
      <c r="G114" s="29">
        <v>0</v>
      </c>
      <c r="H114" s="10"/>
      <c r="I114" s="10"/>
      <c r="J114" s="10"/>
      <c r="K114" s="10"/>
      <c r="L114" s="10"/>
      <c r="M114" s="10"/>
      <c r="N114" s="10"/>
      <c r="O114" s="10"/>
      <c r="P114" s="10"/>
      <c r="Q114" s="10"/>
      <c r="R114" s="12"/>
    </row>
    <row r="115" spans="1:18" ht="24" x14ac:dyDescent="0.3">
      <c r="A115" s="11"/>
      <c r="B115" s="11"/>
      <c r="C115" s="11"/>
      <c r="D115" s="9" t="s">
        <v>112</v>
      </c>
      <c r="E115" s="16">
        <v>30.95</v>
      </c>
      <c r="F115" s="10"/>
      <c r="G115" s="16">
        <v>20.420000000000002</v>
      </c>
      <c r="H115" s="10"/>
      <c r="I115" s="10"/>
      <c r="J115" s="10"/>
      <c r="K115" s="10"/>
      <c r="L115" s="10"/>
      <c r="M115" s="10"/>
      <c r="N115" s="10"/>
      <c r="O115" s="10"/>
      <c r="P115" s="10"/>
      <c r="Q115" s="10"/>
      <c r="R115" s="12"/>
    </row>
    <row r="116" spans="1:18" ht="24" x14ac:dyDescent="0.3">
      <c r="A116" s="11"/>
      <c r="B116" s="11"/>
      <c r="C116" s="11"/>
      <c r="D116" s="9" t="s">
        <v>110</v>
      </c>
      <c r="E116" s="29">
        <v>22117</v>
      </c>
      <c r="F116" s="10"/>
      <c r="G116" s="29">
        <v>23667</v>
      </c>
      <c r="H116" s="10"/>
      <c r="I116" s="10"/>
      <c r="J116" s="10"/>
      <c r="K116" s="10"/>
      <c r="L116" s="10"/>
      <c r="M116" s="10"/>
      <c r="N116" s="10"/>
      <c r="O116" s="10"/>
      <c r="P116" s="10"/>
      <c r="Q116" s="10"/>
      <c r="R116" s="12"/>
    </row>
    <row r="117" spans="1:18" x14ac:dyDescent="0.3">
      <c r="A117" s="11"/>
      <c r="B117" s="11"/>
      <c r="C117" s="11"/>
      <c r="D117" s="9" t="s">
        <v>46</v>
      </c>
      <c r="E117" s="16">
        <v>0.68</v>
      </c>
      <c r="F117" s="10"/>
      <c r="G117" s="29">
        <v>0</v>
      </c>
      <c r="H117" s="10"/>
      <c r="I117" s="10"/>
      <c r="J117" s="10"/>
      <c r="K117" s="10"/>
      <c r="L117" s="10"/>
      <c r="M117" s="10"/>
      <c r="N117" s="10"/>
      <c r="O117" s="10"/>
      <c r="P117" s="10"/>
      <c r="Q117" s="10"/>
      <c r="R117" s="12"/>
    </row>
    <row r="118" spans="1:18" ht="36" x14ac:dyDescent="0.3">
      <c r="A118" s="11"/>
      <c r="B118" s="11"/>
      <c r="C118" s="11"/>
      <c r="D118" s="9" t="s">
        <v>109</v>
      </c>
      <c r="E118" s="29">
        <v>3432</v>
      </c>
      <c r="F118" s="10"/>
      <c r="G118" s="29">
        <v>1511</v>
      </c>
      <c r="H118" s="10"/>
      <c r="I118" s="10"/>
      <c r="J118" s="10"/>
      <c r="K118" s="10"/>
      <c r="L118" s="10"/>
      <c r="M118" s="10"/>
      <c r="N118" s="10"/>
      <c r="O118" s="10"/>
      <c r="P118" s="10"/>
      <c r="Q118" s="10"/>
      <c r="R118" s="12"/>
    </row>
    <row r="119" spans="1:18" ht="24" x14ac:dyDescent="0.3">
      <c r="A119" s="11"/>
      <c r="B119" s="11"/>
      <c r="C119" s="11"/>
      <c r="D119" s="9" t="s">
        <v>113</v>
      </c>
      <c r="E119" s="29">
        <v>3560</v>
      </c>
      <c r="F119" s="10"/>
      <c r="G119" s="29">
        <v>1745</v>
      </c>
      <c r="H119" s="10"/>
      <c r="I119" s="10"/>
      <c r="J119" s="10"/>
      <c r="K119" s="10"/>
      <c r="L119" s="10"/>
      <c r="M119" s="10"/>
      <c r="N119" s="10"/>
      <c r="O119" s="10"/>
      <c r="P119" s="10"/>
      <c r="Q119" s="10"/>
      <c r="R119" s="12"/>
    </row>
    <row r="120" spans="1:18" ht="156" x14ac:dyDescent="0.3">
      <c r="A120" s="7" t="s">
        <v>55</v>
      </c>
      <c r="B120" s="8" t="s">
        <v>581</v>
      </c>
      <c r="C120" s="9"/>
      <c r="D120" s="33" t="s">
        <v>48</v>
      </c>
      <c r="E120" s="27">
        <v>178617</v>
      </c>
      <c r="F120" s="10"/>
      <c r="G120" s="27">
        <f>28433+28835</f>
        <v>57268</v>
      </c>
      <c r="H120" s="10"/>
      <c r="I120" s="10"/>
      <c r="J120" s="10"/>
      <c r="K120" s="10"/>
      <c r="L120" s="24">
        <f>L129+L130+L132+L133+L134</f>
        <v>13229737.800000001</v>
      </c>
      <c r="M120" s="24">
        <f>M129+M130+M132+M133+M134</f>
        <v>8756037.0700000003</v>
      </c>
      <c r="N120" s="24">
        <f t="shared" ref="N120:Q120" si="8">N129+N130+N132+N133+N134</f>
        <v>4473700.7300000004</v>
      </c>
      <c r="O120" s="24">
        <f t="shared" si="8"/>
        <v>8669418.379999999</v>
      </c>
      <c r="P120" s="24">
        <f t="shared" si="8"/>
        <v>7874136.2599999998</v>
      </c>
      <c r="Q120" s="24">
        <f t="shared" si="8"/>
        <v>795282.12000000011</v>
      </c>
      <c r="R120" s="13"/>
    </row>
    <row r="121" spans="1:18" x14ac:dyDescent="0.3">
      <c r="A121" s="11"/>
      <c r="B121" s="11"/>
      <c r="C121" s="11"/>
      <c r="D121" s="9" t="s">
        <v>50</v>
      </c>
      <c r="E121" s="27">
        <v>0.45</v>
      </c>
      <c r="F121" s="10"/>
      <c r="G121" s="27">
        <v>0.45</v>
      </c>
      <c r="H121" s="10"/>
      <c r="I121" s="10"/>
      <c r="J121" s="10"/>
      <c r="K121" s="10"/>
      <c r="L121" s="10"/>
      <c r="M121" s="10"/>
      <c r="N121" s="10"/>
      <c r="O121" s="10"/>
      <c r="P121" s="10"/>
      <c r="Q121" s="10"/>
      <c r="R121" s="12"/>
    </row>
    <row r="122" spans="1:18" x14ac:dyDescent="0.3">
      <c r="A122" s="11"/>
      <c r="B122" s="11"/>
      <c r="C122" s="11"/>
      <c r="D122" s="9" t="s">
        <v>46</v>
      </c>
      <c r="E122" s="16">
        <v>1.22</v>
      </c>
      <c r="F122" s="10"/>
      <c r="G122" s="16">
        <v>1.28</v>
      </c>
      <c r="H122" s="10"/>
      <c r="I122" s="10"/>
      <c r="J122" s="10"/>
      <c r="K122" s="10"/>
      <c r="L122" s="10"/>
      <c r="M122" s="10"/>
      <c r="N122" s="10"/>
      <c r="O122" s="10"/>
      <c r="P122" s="10"/>
      <c r="Q122" s="10"/>
      <c r="R122" s="12"/>
    </row>
    <row r="123" spans="1:18" ht="180" x14ac:dyDescent="0.3">
      <c r="A123" s="7" t="s">
        <v>243</v>
      </c>
      <c r="B123" s="8" t="s">
        <v>582</v>
      </c>
      <c r="C123" s="9"/>
      <c r="D123" s="33" t="s">
        <v>48</v>
      </c>
      <c r="E123" s="27">
        <v>268634.94</v>
      </c>
      <c r="F123" s="10"/>
      <c r="G123" s="29">
        <v>0</v>
      </c>
      <c r="H123" s="10"/>
      <c r="I123" s="10"/>
      <c r="J123" s="10"/>
      <c r="K123" s="10"/>
      <c r="L123" s="24">
        <f>L135+L136+L137+L138+L139+L140</f>
        <v>31082695.699999999</v>
      </c>
      <c r="M123" s="24">
        <f>M135+M136+M137+M138+M139+M140</f>
        <v>14061278.619999999</v>
      </c>
      <c r="N123" s="24">
        <f t="shared" ref="N123:Q123" si="9">N135+N136+N137+N138+N139+N140</f>
        <v>17021417.079999998</v>
      </c>
      <c r="O123" s="24">
        <f t="shared" si="9"/>
        <v>4457147.0200000005</v>
      </c>
      <c r="P123" s="24">
        <f t="shared" si="9"/>
        <v>4060931.4411915042</v>
      </c>
      <c r="Q123" s="24">
        <f t="shared" si="9"/>
        <v>396215.57880849659</v>
      </c>
      <c r="R123" s="13"/>
    </row>
    <row r="124" spans="1:18" ht="36" x14ac:dyDescent="0.3">
      <c r="A124" s="18" t="s">
        <v>114</v>
      </c>
      <c r="B124" s="20" t="s">
        <v>131</v>
      </c>
      <c r="C124" s="10"/>
      <c r="D124" s="10"/>
      <c r="E124" s="10"/>
      <c r="F124" s="10"/>
      <c r="G124" s="10"/>
      <c r="H124" s="25">
        <v>2020</v>
      </c>
      <c r="I124" s="25">
        <v>2022</v>
      </c>
      <c r="J124" s="26" t="s">
        <v>459</v>
      </c>
      <c r="K124" s="26" t="s">
        <v>315</v>
      </c>
      <c r="L124" s="27">
        <v>3152271.7199999997</v>
      </c>
      <c r="M124" s="27">
        <v>2623595.7599999998</v>
      </c>
      <c r="N124" s="27">
        <v>528675.96</v>
      </c>
      <c r="O124" s="27">
        <v>2309082.9500000002</v>
      </c>
      <c r="P124" s="27">
        <v>1220642.73</v>
      </c>
      <c r="Q124" s="27">
        <v>1088440.22</v>
      </c>
      <c r="R124" s="28" t="s">
        <v>453</v>
      </c>
    </row>
    <row r="125" spans="1:18" ht="36" x14ac:dyDescent="0.3">
      <c r="A125" s="18" t="s">
        <v>115</v>
      </c>
      <c r="B125" s="20" t="s">
        <v>132</v>
      </c>
      <c r="C125" s="10"/>
      <c r="D125" s="10"/>
      <c r="E125" s="10"/>
      <c r="F125" s="10"/>
      <c r="G125" s="10"/>
      <c r="H125" s="25">
        <v>2020</v>
      </c>
      <c r="I125" s="25">
        <v>2021</v>
      </c>
      <c r="J125" s="26" t="s">
        <v>515</v>
      </c>
      <c r="K125" s="26" t="s">
        <v>303</v>
      </c>
      <c r="L125" s="27">
        <v>1620001.98</v>
      </c>
      <c r="M125" s="27">
        <v>0</v>
      </c>
      <c r="N125" s="27">
        <v>1620001.98</v>
      </c>
      <c r="O125" s="27">
        <v>0</v>
      </c>
      <c r="P125" s="27">
        <v>0</v>
      </c>
      <c r="Q125" s="27">
        <v>0</v>
      </c>
      <c r="R125" s="28" t="s">
        <v>495</v>
      </c>
    </row>
    <row r="126" spans="1:18" ht="24" x14ac:dyDescent="0.3">
      <c r="A126" s="18" t="s">
        <v>116</v>
      </c>
      <c r="B126" s="20" t="s">
        <v>133</v>
      </c>
      <c r="C126" s="10"/>
      <c r="D126" s="10"/>
      <c r="E126" s="10"/>
      <c r="F126" s="10"/>
      <c r="G126" s="10"/>
      <c r="H126" s="25">
        <v>2019</v>
      </c>
      <c r="I126" s="25">
        <v>2022</v>
      </c>
      <c r="J126" s="26" t="s">
        <v>493</v>
      </c>
      <c r="K126" s="26" t="s">
        <v>316</v>
      </c>
      <c r="L126" s="27">
        <v>1902272.38</v>
      </c>
      <c r="M126" s="27">
        <v>1616931.52</v>
      </c>
      <c r="N126" s="27">
        <v>285340.86</v>
      </c>
      <c r="O126" s="27">
        <v>2242406.9500000002</v>
      </c>
      <c r="P126" s="27">
        <v>1614646.37</v>
      </c>
      <c r="Q126" s="27">
        <v>627760.57999999996</v>
      </c>
      <c r="R126" s="28" t="s">
        <v>454</v>
      </c>
    </row>
    <row r="127" spans="1:18" ht="36" x14ac:dyDescent="0.3">
      <c r="A127" s="18" t="s">
        <v>117</v>
      </c>
      <c r="B127" s="20" t="s">
        <v>134</v>
      </c>
      <c r="C127" s="10"/>
      <c r="D127" s="10"/>
      <c r="E127" s="10"/>
      <c r="F127" s="10"/>
      <c r="G127" s="10"/>
      <c r="H127" s="25">
        <v>2019</v>
      </c>
      <c r="I127" s="25">
        <v>2022</v>
      </c>
      <c r="J127" s="26" t="s">
        <v>452</v>
      </c>
      <c r="K127" s="26" t="s">
        <v>318</v>
      </c>
      <c r="L127" s="27">
        <v>1768128.5</v>
      </c>
      <c r="M127" s="27">
        <v>1635518.8599999999</v>
      </c>
      <c r="N127" s="27">
        <v>132609.64000000001</v>
      </c>
      <c r="O127" s="27">
        <v>286663.5</v>
      </c>
      <c r="P127" s="27">
        <v>265163.74</v>
      </c>
      <c r="Q127" s="27">
        <v>21499.759999999998</v>
      </c>
      <c r="R127" s="28" t="s">
        <v>455</v>
      </c>
    </row>
    <row r="128" spans="1:18" ht="168" x14ac:dyDescent="0.3">
      <c r="A128" s="18" t="s">
        <v>118</v>
      </c>
      <c r="B128" s="20" t="s">
        <v>135</v>
      </c>
      <c r="C128" s="10"/>
      <c r="D128" s="10"/>
      <c r="E128" s="10"/>
      <c r="F128" s="10"/>
      <c r="G128" s="10"/>
      <c r="H128" s="25">
        <v>2016</v>
      </c>
      <c r="I128" s="25">
        <v>2022</v>
      </c>
      <c r="J128" s="26" t="s">
        <v>514</v>
      </c>
      <c r="K128" s="26" t="s">
        <v>325</v>
      </c>
      <c r="L128" s="27">
        <v>15546245.82</v>
      </c>
      <c r="M128" s="27">
        <v>7773122.9100000001</v>
      </c>
      <c r="N128" s="27">
        <v>7773122.9100000001</v>
      </c>
      <c r="O128" s="27">
        <v>15490710.23</v>
      </c>
      <c r="P128" s="27">
        <v>7745355.1200000001</v>
      </c>
      <c r="Q128" s="27">
        <v>7745355.1100000003</v>
      </c>
      <c r="R128" s="28" t="s">
        <v>456</v>
      </c>
    </row>
    <row r="129" spans="1:18" ht="24" x14ac:dyDescent="0.3">
      <c r="A129" s="18" t="s">
        <v>119</v>
      </c>
      <c r="B129" s="20" t="s">
        <v>136</v>
      </c>
      <c r="C129" s="10"/>
      <c r="D129" s="10"/>
      <c r="E129" s="10"/>
      <c r="F129" s="10"/>
      <c r="G129" s="10"/>
      <c r="H129" s="25">
        <v>2017</v>
      </c>
      <c r="I129" s="25">
        <v>2020</v>
      </c>
      <c r="J129" s="28" t="s">
        <v>148</v>
      </c>
      <c r="K129" s="26" t="s">
        <v>323</v>
      </c>
      <c r="L129" s="27">
        <v>3004384.98</v>
      </c>
      <c r="M129" s="27">
        <v>2854165.73</v>
      </c>
      <c r="N129" s="27">
        <v>150219.25</v>
      </c>
      <c r="O129" s="27">
        <v>2719538.23</v>
      </c>
      <c r="P129" s="27">
        <v>2459697.6</v>
      </c>
      <c r="Q129" s="27">
        <v>259840.63</v>
      </c>
      <c r="R129" s="28" t="s">
        <v>457</v>
      </c>
    </row>
    <row r="130" spans="1:18" ht="24" x14ac:dyDescent="0.3">
      <c r="A130" s="18" t="s">
        <v>120</v>
      </c>
      <c r="B130" s="20" t="s">
        <v>137</v>
      </c>
      <c r="C130" s="10"/>
      <c r="D130" s="10"/>
      <c r="E130" s="10"/>
      <c r="F130" s="10"/>
      <c r="G130" s="10"/>
      <c r="H130" s="25">
        <v>2019</v>
      </c>
      <c r="I130" s="25">
        <v>2022</v>
      </c>
      <c r="J130" s="26" t="s">
        <v>459</v>
      </c>
      <c r="K130" s="26" t="s">
        <v>319</v>
      </c>
      <c r="L130" s="27">
        <v>3225516.76</v>
      </c>
      <c r="M130" s="27">
        <v>2983602.99</v>
      </c>
      <c r="N130" s="27">
        <v>241913.77</v>
      </c>
      <c r="O130" s="27">
        <v>2790122.54</v>
      </c>
      <c r="P130" s="27">
        <v>2580863.34</v>
      </c>
      <c r="Q130" s="27">
        <v>209259.2</v>
      </c>
      <c r="R130" s="28" t="s">
        <v>458</v>
      </c>
    </row>
    <row r="131" spans="1:18" ht="48" x14ac:dyDescent="0.3">
      <c r="A131" s="18" t="s">
        <v>121</v>
      </c>
      <c r="B131" s="20" t="s">
        <v>138</v>
      </c>
      <c r="C131" s="10"/>
      <c r="D131" s="10"/>
      <c r="E131" s="10"/>
      <c r="F131" s="10"/>
      <c r="G131" s="10"/>
      <c r="H131" s="25">
        <v>2019</v>
      </c>
      <c r="I131" s="25">
        <v>2023</v>
      </c>
      <c r="J131" s="26" t="s">
        <v>513</v>
      </c>
      <c r="K131" s="26" t="s">
        <v>303</v>
      </c>
      <c r="L131" s="27">
        <v>3975662</v>
      </c>
      <c r="M131" s="27">
        <v>0</v>
      </c>
      <c r="N131" s="27">
        <v>3975662</v>
      </c>
      <c r="O131" s="27">
        <v>0</v>
      </c>
      <c r="P131" s="27">
        <v>0</v>
      </c>
      <c r="Q131" s="27">
        <v>0</v>
      </c>
      <c r="R131" s="28" t="s">
        <v>512</v>
      </c>
    </row>
    <row r="132" spans="1:18" ht="48" x14ac:dyDescent="0.3">
      <c r="A132" s="18" t="s">
        <v>122</v>
      </c>
      <c r="B132" s="20" t="s">
        <v>139</v>
      </c>
      <c r="C132" s="10"/>
      <c r="D132" s="10"/>
      <c r="E132" s="10"/>
      <c r="F132" s="10"/>
      <c r="G132" s="10"/>
      <c r="H132" s="25">
        <v>2017</v>
      </c>
      <c r="I132" s="25">
        <v>2022</v>
      </c>
      <c r="J132" s="26" t="s">
        <v>459</v>
      </c>
      <c r="K132" s="26" t="s">
        <v>324</v>
      </c>
      <c r="L132" s="27">
        <v>2021804.19</v>
      </c>
      <c r="M132" s="27">
        <v>1870168.87</v>
      </c>
      <c r="N132" s="27">
        <v>151635.32</v>
      </c>
      <c r="O132" s="27">
        <v>1970418.02</v>
      </c>
      <c r="P132" s="27">
        <v>1822636.67</v>
      </c>
      <c r="Q132" s="27">
        <v>147781.35</v>
      </c>
      <c r="R132" s="28" t="s">
        <v>460</v>
      </c>
    </row>
    <row r="133" spans="1:18" ht="24" x14ac:dyDescent="0.3">
      <c r="A133" s="18" t="s">
        <v>123</v>
      </c>
      <c r="B133" s="20" t="s">
        <v>140</v>
      </c>
      <c r="C133" s="10"/>
      <c r="D133" s="10"/>
      <c r="E133" s="10"/>
      <c r="F133" s="10"/>
      <c r="G133" s="10"/>
      <c r="H133" s="25">
        <v>2021</v>
      </c>
      <c r="I133" s="25">
        <v>2023</v>
      </c>
      <c r="J133" s="26" t="s">
        <v>517</v>
      </c>
      <c r="K133" s="26" t="s">
        <v>303</v>
      </c>
      <c r="L133" s="27">
        <v>3744973.66</v>
      </c>
      <c r="M133" s="27">
        <v>0</v>
      </c>
      <c r="N133" s="27">
        <v>3744973.66</v>
      </c>
      <c r="O133" s="27">
        <v>0</v>
      </c>
      <c r="P133" s="27">
        <v>0</v>
      </c>
      <c r="Q133" s="27">
        <v>0</v>
      </c>
      <c r="R133" s="28" t="s">
        <v>516</v>
      </c>
    </row>
    <row r="134" spans="1:18" ht="24" x14ac:dyDescent="0.3">
      <c r="A134" s="18" t="s">
        <v>124</v>
      </c>
      <c r="B134" s="20" t="s">
        <v>141</v>
      </c>
      <c r="C134" s="10"/>
      <c r="D134" s="10"/>
      <c r="E134" s="10"/>
      <c r="F134" s="10"/>
      <c r="G134" s="10"/>
      <c r="H134" s="25">
        <v>2018</v>
      </c>
      <c r="I134" s="25">
        <v>2022</v>
      </c>
      <c r="J134" s="26" t="s">
        <v>459</v>
      </c>
      <c r="K134" s="26" t="s">
        <v>317</v>
      </c>
      <c r="L134" s="27">
        <v>1233058.21</v>
      </c>
      <c r="M134" s="27">
        <v>1048099.48</v>
      </c>
      <c r="N134" s="27">
        <v>184958.73</v>
      </c>
      <c r="O134" s="27">
        <v>1189339.5900000001</v>
      </c>
      <c r="P134" s="27">
        <v>1010938.65</v>
      </c>
      <c r="Q134" s="27">
        <v>178400.94000000006</v>
      </c>
      <c r="R134" s="28" t="s">
        <v>461</v>
      </c>
    </row>
    <row r="135" spans="1:18" ht="24" x14ac:dyDescent="0.3">
      <c r="A135" s="18" t="s">
        <v>125</v>
      </c>
      <c r="B135" s="20" t="s">
        <v>142</v>
      </c>
      <c r="C135" s="10"/>
      <c r="D135" s="10"/>
      <c r="E135" s="10"/>
      <c r="F135" s="10"/>
      <c r="G135" s="10"/>
      <c r="H135" s="25">
        <v>2020</v>
      </c>
      <c r="I135" s="25">
        <v>2022</v>
      </c>
      <c r="J135" s="26" t="s">
        <v>452</v>
      </c>
      <c r="K135" s="26" t="s">
        <v>320</v>
      </c>
      <c r="L135" s="27">
        <v>1490688.06</v>
      </c>
      <c r="M135" s="27">
        <v>1378886.4500000002</v>
      </c>
      <c r="N135" s="27">
        <v>111801.61</v>
      </c>
      <c r="O135" s="27">
        <v>743519.82</v>
      </c>
      <c r="P135" s="27">
        <v>687755.83</v>
      </c>
      <c r="Q135" s="27">
        <v>55763.99</v>
      </c>
      <c r="R135" s="28" t="s">
        <v>462</v>
      </c>
    </row>
    <row r="136" spans="1:18" ht="60" x14ac:dyDescent="0.3">
      <c r="A136" s="18" t="s">
        <v>126</v>
      </c>
      <c r="B136" s="20" t="s">
        <v>143</v>
      </c>
      <c r="C136" s="10"/>
      <c r="D136" s="10"/>
      <c r="E136" s="10"/>
      <c r="F136" s="10"/>
      <c r="G136" s="10"/>
      <c r="H136" s="25">
        <v>2019</v>
      </c>
      <c r="I136" s="25">
        <v>2022</v>
      </c>
      <c r="J136" s="26" t="s">
        <v>301</v>
      </c>
      <c r="K136" s="26" t="s">
        <v>321</v>
      </c>
      <c r="L136" s="27">
        <v>1146944.23</v>
      </c>
      <c r="M136" s="27">
        <v>1060923.3999999999</v>
      </c>
      <c r="N136" s="27">
        <v>86020.83</v>
      </c>
      <c r="O136" s="27">
        <v>969653.02</v>
      </c>
      <c r="P136" s="27">
        <v>896929.04</v>
      </c>
      <c r="Q136" s="27">
        <v>72723.98</v>
      </c>
      <c r="R136" s="28" t="s">
        <v>463</v>
      </c>
    </row>
    <row r="137" spans="1:18" ht="96" x14ac:dyDescent="0.3">
      <c r="A137" s="18" t="s">
        <v>127</v>
      </c>
      <c r="B137" s="20" t="s">
        <v>144</v>
      </c>
      <c r="C137" s="10"/>
      <c r="D137" s="10"/>
      <c r="E137" s="10"/>
      <c r="F137" s="10"/>
      <c r="G137" s="10"/>
      <c r="H137" s="25">
        <v>2020</v>
      </c>
      <c r="I137" s="25">
        <v>2022</v>
      </c>
      <c r="J137" s="26" t="s">
        <v>452</v>
      </c>
      <c r="K137" s="26" t="s">
        <v>326</v>
      </c>
      <c r="L137" s="27">
        <v>6689748</v>
      </c>
      <c r="M137" s="27">
        <v>6050570.25</v>
      </c>
      <c r="N137" s="27">
        <v>639177.75</v>
      </c>
      <c r="O137" s="27">
        <v>2719538.2300000004</v>
      </c>
      <c r="P137" s="27">
        <v>2459697.6011915039</v>
      </c>
      <c r="Q137" s="27">
        <v>259840.62880849661</v>
      </c>
      <c r="R137" s="28" t="s">
        <v>464</v>
      </c>
    </row>
    <row r="138" spans="1:18" ht="36" x14ac:dyDescent="0.3">
      <c r="A138" s="18" t="s">
        <v>128</v>
      </c>
      <c r="B138" s="20" t="s">
        <v>145</v>
      </c>
      <c r="C138" s="10"/>
      <c r="D138" s="10"/>
      <c r="E138" s="10"/>
      <c r="F138" s="10"/>
      <c r="G138" s="10"/>
      <c r="H138" s="25">
        <v>2021</v>
      </c>
      <c r="I138" s="25">
        <v>2023</v>
      </c>
      <c r="J138" s="28" t="s">
        <v>505</v>
      </c>
      <c r="K138" s="26" t="s">
        <v>303</v>
      </c>
      <c r="L138" s="27">
        <v>5294118</v>
      </c>
      <c r="M138" s="27">
        <v>0</v>
      </c>
      <c r="N138" s="27">
        <v>5294118</v>
      </c>
      <c r="O138" s="27">
        <v>0</v>
      </c>
      <c r="P138" s="27">
        <v>0</v>
      </c>
      <c r="Q138" s="27">
        <v>0</v>
      </c>
      <c r="R138" s="28" t="s">
        <v>509</v>
      </c>
    </row>
    <row r="139" spans="1:18" ht="36" x14ac:dyDescent="0.3">
      <c r="A139" s="18" t="s">
        <v>129</v>
      </c>
      <c r="B139" s="20" t="s">
        <v>146</v>
      </c>
      <c r="C139" s="10"/>
      <c r="D139" s="10"/>
      <c r="E139" s="10"/>
      <c r="F139" s="10"/>
      <c r="G139" s="10"/>
      <c r="H139" s="25">
        <v>2021</v>
      </c>
      <c r="I139" s="25">
        <v>2023</v>
      </c>
      <c r="J139" s="28" t="s">
        <v>508</v>
      </c>
      <c r="K139" s="26" t="s">
        <v>303</v>
      </c>
      <c r="L139" s="27">
        <v>8235295</v>
      </c>
      <c r="M139" s="27">
        <v>0</v>
      </c>
      <c r="N139" s="27">
        <v>8235295</v>
      </c>
      <c r="O139" s="27">
        <v>0</v>
      </c>
      <c r="P139" s="27">
        <v>0</v>
      </c>
      <c r="Q139" s="27">
        <v>0</v>
      </c>
      <c r="R139" s="28" t="s">
        <v>507</v>
      </c>
    </row>
    <row r="140" spans="1:18" ht="60" x14ac:dyDescent="0.3">
      <c r="A140" s="18" t="s">
        <v>130</v>
      </c>
      <c r="B140" s="20" t="s">
        <v>147</v>
      </c>
      <c r="C140" s="10"/>
      <c r="D140" s="10"/>
      <c r="E140" s="10"/>
      <c r="F140" s="10"/>
      <c r="G140" s="10"/>
      <c r="H140" s="25">
        <v>2020</v>
      </c>
      <c r="I140" s="25">
        <v>2023</v>
      </c>
      <c r="J140" s="26" t="s">
        <v>299</v>
      </c>
      <c r="K140" s="26" t="s">
        <v>322</v>
      </c>
      <c r="L140" s="27">
        <v>8225902.4100000001</v>
      </c>
      <c r="M140" s="27">
        <v>5570898.5199999996</v>
      </c>
      <c r="N140" s="27">
        <v>2655003.89</v>
      </c>
      <c r="O140" s="27">
        <v>24435.95</v>
      </c>
      <c r="P140" s="27">
        <v>16548.97</v>
      </c>
      <c r="Q140" s="27">
        <v>7886.98</v>
      </c>
      <c r="R140" s="28" t="s">
        <v>465</v>
      </c>
    </row>
    <row r="141" spans="1:18" ht="36" x14ac:dyDescent="0.3">
      <c r="A141" s="18" t="s">
        <v>149</v>
      </c>
      <c r="B141" s="8" t="s">
        <v>150</v>
      </c>
      <c r="C141" s="16" t="s">
        <v>151</v>
      </c>
      <c r="D141" s="31" t="s">
        <v>152</v>
      </c>
      <c r="E141" s="29">
        <v>232</v>
      </c>
      <c r="F141" s="16">
        <v>227.3</v>
      </c>
      <c r="G141" s="16">
        <v>130.4</v>
      </c>
      <c r="H141" s="10"/>
      <c r="I141" s="10"/>
      <c r="J141" s="10"/>
      <c r="K141" s="10"/>
      <c r="L141" s="10"/>
      <c r="M141" s="10"/>
      <c r="N141" s="10"/>
      <c r="O141" s="10"/>
      <c r="P141" s="10"/>
      <c r="Q141" s="10"/>
      <c r="R141" s="12" t="s">
        <v>439</v>
      </c>
    </row>
    <row r="142" spans="1:18" ht="24" x14ac:dyDescent="0.3">
      <c r="A142" s="11"/>
      <c r="B142" s="11"/>
      <c r="C142" s="16" t="s">
        <v>153</v>
      </c>
      <c r="D142" s="9" t="s">
        <v>168</v>
      </c>
      <c r="E142" s="32">
        <f>E174</f>
        <v>1</v>
      </c>
      <c r="F142" s="16">
        <v>1</v>
      </c>
      <c r="G142" s="32">
        <f>G174</f>
        <v>0</v>
      </c>
      <c r="H142" s="10"/>
      <c r="I142" s="10"/>
      <c r="J142" s="10"/>
      <c r="K142" s="10"/>
      <c r="L142" s="10"/>
      <c r="M142" s="10"/>
      <c r="N142" s="10"/>
      <c r="O142" s="10"/>
      <c r="P142" s="10"/>
      <c r="Q142" s="10"/>
      <c r="R142" s="12" t="s">
        <v>54</v>
      </c>
    </row>
    <row r="143" spans="1:18" ht="24" x14ac:dyDescent="0.3">
      <c r="A143" s="11"/>
      <c r="B143" s="11"/>
      <c r="C143" s="16" t="s">
        <v>154</v>
      </c>
      <c r="D143" s="9" t="s">
        <v>413</v>
      </c>
      <c r="E143" s="29">
        <f>E159+E162+E166</f>
        <v>19959</v>
      </c>
      <c r="F143" s="29">
        <v>19959</v>
      </c>
      <c r="G143" s="29">
        <f>G159+G162+G166</f>
        <v>10363</v>
      </c>
      <c r="H143" s="10"/>
      <c r="I143" s="10"/>
      <c r="J143" s="10"/>
      <c r="K143" s="10"/>
      <c r="L143" s="10"/>
      <c r="M143" s="10"/>
      <c r="N143" s="10"/>
      <c r="O143" s="10"/>
      <c r="P143" s="10"/>
      <c r="Q143" s="10"/>
      <c r="R143" s="12" t="s">
        <v>54</v>
      </c>
    </row>
    <row r="144" spans="1:18" ht="24" x14ac:dyDescent="0.3">
      <c r="A144" s="11"/>
      <c r="B144" s="11"/>
      <c r="C144" s="16" t="s">
        <v>155</v>
      </c>
      <c r="D144" s="9" t="s">
        <v>170</v>
      </c>
      <c r="E144" s="29">
        <f>E172+E173</f>
        <v>1319000</v>
      </c>
      <c r="F144" s="29">
        <v>1319000</v>
      </c>
      <c r="G144" s="29">
        <f>G172+G173</f>
        <v>0</v>
      </c>
      <c r="H144" s="10"/>
      <c r="I144" s="10"/>
      <c r="J144" s="10"/>
      <c r="K144" s="10"/>
      <c r="L144" s="10"/>
      <c r="M144" s="10"/>
      <c r="N144" s="10"/>
      <c r="O144" s="10"/>
      <c r="P144" s="10"/>
      <c r="Q144" s="10"/>
      <c r="R144" s="12" t="s">
        <v>54</v>
      </c>
    </row>
    <row r="145" spans="1:18" ht="36" x14ac:dyDescent="0.3">
      <c r="A145" s="11"/>
      <c r="B145" s="11"/>
      <c r="C145" s="16" t="s">
        <v>156</v>
      </c>
      <c r="D145" s="9" t="s">
        <v>414</v>
      </c>
      <c r="E145" s="29">
        <f>E160</f>
        <v>630</v>
      </c>
      <c r="F145" s="29">
        <v>630</v>
      </c>
      <c r="G145" s="29">
        <f>G160</f>
        <v>630</v>
      </c>
      <c r="H145" s="10"/>
      <c r="I145" s="10"/>
      <c r="J145" s="10"/>
      <c r="K145" s="10"/>
      <c r="L145" s="10"/>
      <c r="M145" s="10"/>
      <c r="N145" s="10"/>
      <c r="O145" s="10"/>
      <c r="P145" s="10"/>
      <c r="Q145" s="10"/>
      <c r="R145" s="12" t="s">
        <v>53</v>
      </c>
    </row>
    <row r="146" spans="1:18" ht="24" x14ac:dyDescent="0.3">
      <c r="A146" s="11"/>
      <c r="B146" s="11"/>
      <c r="C146" s="16" t="s">
        <v>157</v>
      </c>
      <c r="D146" s="9" t="s">
        <v>172</v>
      </c>
      <c r="E146" s="29">
        <f>E171</f>
        <v>8100</v>
      </c>
      <c r="F146" s="29">
        <v>8100</v>
      </c>
      <c r="G146" s="29">
        <f>G171</f>
        <v>0</v>
      </c>
      <c r="H146" s="10"/>
      <c r="I146" s="10"/>
      <c r="J146" s="10"/>
      <c r="K146" s="10"/>
      <c r="L146" s="10"/>
      <c r="M146" s="10"/>
      <c r="N146" s="10"/>
      <c r="O146" s="10"/>
      <c r="P146" s="10"/>
      <c r="Q146" s="10"/>
      <c r="R146" s="12" t="s">
        <v>54</v>
      </c>
    </row>
    <row r="147" spans="1:18" ht="24" x14ac:dyDescent="0.3">
      <c r="A147" s="11"/>
      <c r="B147" s="11"/>
      <c r="C147" s="16" t="s">
        <v>158</v>
      </c>
      <c r="D147" s="9" t="s">
        <v>415</v>
      </c>
      <c r="E147" s="29">
        <f>E165</f>
        <v>34877.22</v>
      </c>
      <c r="F147" s="29">
        <v>0</v>
      </c>
      <c r="G147" s="29">
        <f>G165</f>
        <v>0</v>
      </c>
      <c r="H147" s="10"/>
      <c r="I147" s="10"/>
      <c r="J147" s="10"/>
      <c r="K147" s="10"/>
      <c r="L147" s="10"/>
      <c r="M147" s="10"/>
      <c r="N147" s="10"/>
      <c r="O147" s="10"/>
      <c r="P147" s="10"/>
      <c r="Q147" s="10"/>
      <c r="R147" s="12" t="s">
        <v>53</v>
      </c>
    </row>
    <row r="148" spans="1:18" ht="24" x14ac:dyDescent="0.3">
      <c r="A148" s="11"/>
      <c r="B148" s="11"/>
      <c r="C148" s="16" t="s">
        <v>159</v>
      </c>
      <c r="D148" s="9" t="s">
        <v>412</v>
      </c>
      <c r="E148" s="27">
        <f>E157+E164</f>
        <v>84164.800000000003</v>
      </c>
      <c r="F148" s="27">
        <v>8187</v>
      </c>
      <c r="G148" s="27">
        <f>G157+G164</f>
        <v>0</v>
      </c>
      <c r="H148" s="10"/>
      <c r="I148" s="10"/>
      <c r="J148" s="10"/>
      <c r="K148" s="10"/>
      <c r="L148" s="10"/>
      <c r="M148" s="10"/>
      <c r="N148" s="10"/>
      <c r="O148" s="10"/>
      <c r="P148" s="10"/>
      <c r="Q148" s="10"/>
      <c r="R148" s="12" t="s">
        <v>54</v>
      </c>
    </row>
    <row r="149" spans="1:18" ht="36" x14ac:dyDescent="0.3">
      <c r="A149" s="11"/>
      <c r="B149" s="11"/>
      <c r="C149" s="16" t="s">
        <v>160</v>
      </c>
      <c r="D149" s="9" t="s">
        <v>416</v>
      </c>
      <c r="E149" s="32">
        <f>E161+E163</f>
        <v>54</v>
      </c>
      <c r="F149" s="16">
        <v>40</v>
      </c>
      <c r="G149" s="32">
        <f>G161+G163</f>
        <v>45</v>
      </c>
      <c r="H149" s="10"/>
      <c r="I149" s="10"/>
      <c r="J149" s="10"/>
      <c r="K149" s="10"/>
      <c r="L149" s="10"/>
      <c r="M149" s="10"/>
      <c r="N149" s="10"/>
      <c r="O149" s="10"/>
      <c r="P149" s="10"/>
      <c r="Q149" s="10"/>
      <c r="R149" s="12" t="s">
        <v>53</v>
      </c>
    </row>
    <row r="150" spans="1:18" ht="24" x14ac:dyDescent="0.3">
      <c r="A150" s="11"/>
      <c r="B150" s="11"/>
      <c r="C150" s="16" t="s">
        <v>161</v>
      </c>
      <c r="D150" s="9" t="s">
        <v>417</v>
      </c>
      <c r="E150" s="32">
        <f>E168</f>
        <v>2</v>
      </c>
      <c r="F150" s="16">
        <v>2</v>
      </c>
      <c r="G150" s="32">
        <f>G168</f>
        <v>2</v>
      </c>
      <c r="H150" s="10"/>
      <c r="I150" s="10"/>
      <c r="J150" s="10"/>
      <c r="K150" s="10"/>
      <c r="L150" s="10"/>
      <c r="M150" s="10"/>
      <c r="N150" s="10"/>
      <c r="O150" s="10"/>
      <c r="P150" s="10"/>
      <c r="Q150" s="10"/>
      <c r="R150" s="12" t="s">
        <v>53</v>
      </c>
    </row>
    <row r="151" spans="1:18" ht="36" x14ac:dyDescent="0.3">
      <c r="A151" s="11"/>
      <c r="B151" s="11"/>
      <c r="C151" s="16" t="s">
        <v>162</v>
      </c>
      <c r="D151" s="9" t="s">
        <v>418</v>
      </c>
      <c r="E151" s="29">
        <f>E169</f>
        <v>3730</v>
      </c>
      <c r="F151" s="29">
        <v>2000</v>
      </c>
      <c r="G151" s="29">
        <f>G169</f>
        <v>0</v>
      </c>
      <c r="H151" s="10"/>
      <c r="I151" s="10"/>
      <c r="J151" s="10"/>
      <c r="K151" s="10"/>
      <c r="L151" s="10"/>
      <c r="M151" s="10"/>
      <c r="N151" s="10"/>
      <c r="O151" s="10"/>
      <c r="P151" s="10"/>
      <c r="Q151" s="10"/>
      <c r="R151" s="12" t="s">
        <v>54</v>
      </c>
    </row>
    <row r="152" spans="1:18" ht="24" x14ac:dyDescent="0.3">
      <c r="A152" s="11"/>
      <c r="B152" s="11"/>
      <c r="C152" s="16" t="s">
        <v>163</v>
      </c>
      <c r="D152" s="9" t="s">
        <v>419</v>
      </c>
      <c r="E152" s="29">
        <f>E170</f>
        <v>206</v>
      </c>
      <c r="F152" s="29">
        <v>150</v>
      </c>
      <c r="G152" s="29">
        <f>G170</f>
        <v>206</v>
      </c>
      <c r="H152" s="10"/>
      <c r="I152" s="10"/>
      <c r="J152" s="10"/>
      <c r="K152" s="10"/>
      <c r="L152" s="10"/>
      <c r="M152" s="10"/>
      <c r="N152" s="10"/>
      <c r="O152" s="10"/>
      <c r="P152" s="10"/>
      <c r="Q152" s="10"/>
      <c r="R152" s="12" t="s">
        <v>53</v>
      </c>
    </row>
    <row r="153" spans="1:18" x14ac:dyDescent="0.3">
      <c r="A153" s="11"/>
      <c r="B153" s="11"/>
      <c r="C153" s="16" t="s">
        <v>164</v>
      </c>
      <c r="D153" s="9" t="s">
        <v>176</v>
      </c>
      <c r="E153" s="29">
        <f>E176</f>
        <v>800</v>
      </c>
      <c r="F153" s="29">
        <v>700</v>
      </c>
      <c r="G153" s="29">
        <f>G176</f>
        <v>0</v>
      </c>
      <c r="H153" s="10"/>
      <c r="I153" s="10"/>
      <c r="J153" s="10"/>
      <c r="K153" s="10"/>
      <c r="L153" s="10"/>
      <c r="M153" s="10"/>
      <c r="N153" s="10"/>
      <c r="O153" s="10"/>
      <c r="P153" s="10"/>
      <c r="Q153" s="10"/>
      <c r="R153" s="12" t="s">
        <v>54</v>
      </c>
    </row>
    <row r="154" spans="1:18" ht="24" x14ac:dyDescent="0.3">
      <c r="A154" s="11"/>
      <c r="B154" s="11"/>
      <c r="C154" s="16" t="s">
        <v>165</v>
      </c>
      <c r="D154" s="9" t="s">
        <v>177</v>
      </c>
      <c r="E154" s="32">
        <f>E177</f>
        <v>20</v>
      </c>
      <c r="F154" s="16">
        <v>2</v>
      </c>
      <c r="G154" s="32">
        <f>G177</f>
        <v>0</v>
      </c>
      <c r="H154" s="10"/>
      <c r="I154" s="10"/>
      <c r="J154" s="10"/>
      <c r="K154" s="10"/>
      <c r="L154" s="10"/>
      <c r="M154" s="10"/>
      <c r="N154" s="10"/>
      <c r="O154" s="10"/>
      <c r="P154" s="10"/>
      <c r="Q154" s="10"/>
      <c r="R154" s="12" t="s">
        <v>54</v>
      </c>
    </row>
    <row r="155" spans="1:18" ht="24" x14ac:dyDescent="0.3">
      <c r="A155" s="11"/>
      <c r="B155" s="11"/>
      <c r="C155" s="16" t="s">
        <v>166</v>
      </c>
      <c r="D155" s="9" t="s">
        <v>420</v>
      </c>
      <c r="E155" s="16">
        <v>1</v>
      </c>
      <c r="F155" s="16">
        <v>1</v>
      </c>
      <c r="G155" s="16">
        <v>0</v>
      </c>
      <c r="H155" s="10"/>
      <c r="I155" s="10"/>
      <c r="J155" s="10"/>
      <c r="K155" s="10"/>
      <c r="L155" s="10"/>
      <c r="M155" s="10"/>
      <c r="N155" s="10"/>
      <c r="O155" s="10"/>
      <c r="P155" s="10"/>
      <c r="Q155" s="10"/>
      <c r="R155" s="12" t="s">
        <v>54</v>
      </c>
    </row>
    <row r="156" spans="1:18" ht="24" x14ac:dyDescent="0.3">
      <c r="A156" s="11"/>
      <c r="B156" s="11"/>
      <c r="C156" s="16" t="s">
        <v>167</v>
      </c>
      <c r="D156" s="9" t="s">
        <v>178</v>
      </c>
      <c r="E156" s="27">
        <f>E175</f>
        <v>26.5</v>
      </c>
      <c r="F156" s="27">
        <v>26.5</v>
      </c>
      <c r="G156" s="27">
        <f>G175</f>
        <v>7.84</v>
      </c>
      <c r="H156" s="10"/>
      <c r="I156" s="10"/>
      <c r="J156" s="10"/>
      <c r="K156" s="10"/>
      <c r="L156" s="10"/>
      <c r="M156" s="10"/>
      <c r="N156" s="10"/>
      <c r="O156" s="10"/>
      <c r="P156" s="10"/>
      <c r="Q156" s="10"/>
      <c r="R156" s="12" t="s">
        <v>54</v>
      </c>
    </row>
    <row r="157" spans="1:18" ht="36" x14ac:dyDescent="0.3">
      <c r="A157" s="7" t="s">
        <v>5</v>
      </c>
      <c r="B157" s="8" t="s">
        <v>543</v>
      </c>
      <c r="C157" s="9"/>
      <c r="D157" s="33" t="s">
        <v>48</v>
      </c>
      <c r="E157" s="27">
        <v>76977.8</v>
      </c>
      <c r="F157" s="10"/>
      <c r="G157" s="27">
        <v>0</v>
      </c>
      <c r="H157" s="10"/>
      <c r="I157" s="10"/>
      <c r="J157" s="10"/>
      <c r="K157" s="10"/>
      <c r="L157" s="24">
        <f>L178</f>
        <v>4550907.58</v>
      </c>
      <c r="M157" s="24">
        <f t="shared" ref="M157:Q157" si="10">M178</f>
        <v>4209589.51</v>
      </c>
      <c r="N157" s="24">
        <f t="shared" si="10"/>
        <v>341318.07</v>
      </c>
      <c r="O157" s="24">
        <f t="shared" si="10"/>
        <v>4090607.16</v>
      </c>
      <c r="P157" s="24">
        <f t="shared" si="10"/>
        <v>3787050.13</v>
      </c>
      <c r="Q157" s="24">
        <f t="shared" si="10"/>
        <v>303557.03000000003</v>
      </c>
      <c r="R157" s="13"/>
    </row>
    <row r="158" spans="1:18" ht="84" x14ac:dyDescent="0.3">
      <c r="A158" s="7" t="s">
        <v>55</v>
      </c>
      <c r="B158" s="8" t="s">
        <v>544</v>
      </c>
      <c r="C158" s="9"/>
      <c r="D158" s="33" t="s">
        <v>246</v>
      </c>
      <c r="E158" s="16">
        <v>6</v>
      </c>
      <c r="F158" s="10"/>
      <c r="G158" s="16">
        <v>6</v>
      </c>
      <c r="H158" s="10"/>
      <c r="I158" s="10"/>
      <c r="J158" s="10"/>
      <c r="K158" s="10"/>
      <c r="L158" s="24">
        <f>L179</f>
        <v>7955607.8699999992</v>
      </c>
      <c r="M158" s="24">
        <f t="shared" ref="M158:Q158" si="11">M179</f>
        <v>4456198.8600000003</v>
      </c>
      <c r="N158" s="24">
        <f t="shared" si="11"/>
        <v>3499409.01</v>
      </c>
      <c r="O158" s="24">
        <f t="shared" si="11"/>
        <v>7955607.8600000003</v>
      </c>
      <c r="P158" s="24">
        <f t="shared" si="11"/>
        <v>4456198.8500000006</v>
      </c>
      <c r="Q158" s="24">
        <f t="shared" si="11"/>
        <v>3499409.01</v>
      </c>
      <c r="R158" s="13"/>
    </row>
    <row r="159" spans="1:18" ht="24" x14ac:dyDescent="0.3">
      <c r="A159" s="11"/>
      <c r="B159" s="11"/>
      <c r="C159" s="11"/>
      <c r="D159" s="9" t="s">
        <v>169</v>
      </c>
      <c r="E159" s="29">
        <v>2023</v>
      </c>
      <c r="F159" s="10"/>
      <c r="G159" s="29">
        <v>2023</v>
      </c>
      <c r="H159" s="10"/>
      <c r="I159" s="10"/>
      <c r="J159" s="10"/>
      <c r="K159" s="10"/>
      <c r="L159" s="10"/>
      <c r="M159" s="10"/>
      <c r="N159" s="10"/>
      <c r="O159" s="10"/>
      <c r="P159" s="10"/>
      <c r="Q159" s="10"/>
      <c r="R159" s="12"/>
    </row>
    <row r="160" spans="1:18" ht="36" x14ac:dyDescent="0.3">
      <c r="A160" s="11"/>
      <c r="B160" s="11"/>
      <c r="C160" s="11"/>
      <c r="D160" s="9" t="s">
        <v>171</v>
      </c>
      <c r="E160" s="16">
        <v>630</v>
      </c>
      <c r="F160" s="10"/>
      <c r="G160" s="16">
        <v>630</v>
      </c>
      <c r="H160" s="10"/>
      <c r="I160" s="10"/>
      <c r="J160" s="10"/>
      <c r="K160" s="10"/>
      <c r="L160" s="10"/>
      <c r="M160" s="10"/>
      <c r="N160" s="10"/>
      <c r="O160" s="10"/>
      <c r="P160" s="10"/>
      <c r="Q160" s="10"/>
      <c r="R160" s="12"/>
    </row>
    <row r="161" spans="1:18" ht="24" x14ac:dyDescent="0.3">
      <c r="A161" s="11"/>
      <c r="B161" s="11"/>
      <c r="C161" s="11"/>
      <c r="D161" s="9" t="s">
        <v>245</v>
      </c>
      <c r="E161" s="29">
        <v>36</v>
      </c>
      <c r="F161" s="10"/>
      <c r="G161" s="29">
        <v>36</v>
      </c>
      <c r="H161" s="10"/>
      <c r="I161" s="10"/>
      <c r="J161" s="10"/>
      <c r="K161" s="10"/>
      <c r="L161" s="10"/>
      <c r="M161" s="10"/>
      <c r="N161" s="10"/>
      <c r="O161" s="10"/>
      <c r="P161" s="10"/>
      <c r="Q161" s="10"/>
      <c r="R161" s="12"/>
    </row>
    <row r="162" spans="1:18" ht="120" x14ac:dyDescent="0.3">
      <c r="A162" s="7" t="s">
        <v>243</v>
      </c>
      <c r="B162" s="8" t="s">
        <v>545</v>
      </c>
      <c r="C162" s="9"/>
      <c r="D162" s="33" t="s">
        <v>169</v>
      </c>
      <c r="E162" s="29">
        <v>15684</v>
      </c>
      <c r="F162" s="10"/>
      <c r="G162" s="29">
        <f>756+534+939+525+964+822+838+781+403</f>
        <v>6562</v>
      </c>
      <c r="H162" s="10"/>
      <c r="I162" s="10"/>
      <c r="J162" s="10"/>
      <c r="K162" s="10"/>
      <c r="L162" s="24">
        <f>SUM(L180:L198)</f>
        <v>8710761.5600000005</v>
      </c>
      <c r="M162" s="24">
        <f t="shared" ref="M162:Q162" si="12">SUM(M180:M198)</f>
        <v>5881084.209999999</v>
      </c>
      <c r="N162" s="24">
        <f t="shared" si="12"/>
        <v>2829677.3499999996</v>
      </c>
      <c r="O162" s="24">
        <f t="shared" si="12"/>
        <v>6234074.4200000009</v>
      </c>
      <c r="P162" s="24">
        <f t="shared" si="12"/>
        <v>5778897.4100000011</v>
      </c>
      <c r="Q162" s="24">
        <f t="shared" si="12"/>
        <v>455177.00999999989</v>
      </c>
      <c r="R162" s="13"/>
    </row>
    <row r="163" spans="1:18" ht="36" x14ac:dyDescent="0.3">
      <c r="A163" s="11"/>
      <c r="B163" s="11"/>
      <c r="C163" s="11"/>
      <c r="D163" s="9" t="s">
        <v>244</v>
      </c>
      <c r="E163" s="29">
        <v>18</v>
      </c>
      <c r="F163" s="10"/>
      <c r="G163" s="29">
        <v>9</v>
      </c>
      <c r="H163" s="10"/>
      <c r="I163" s="10"/>
      <c r="J163" s="10"/>
      <c r="K163" s="10"/>
      <c r="L163" s="10"/>
      <c r="M163" s="10"/>
      <c r="N163" s="10"/>
      <c r="O163" s="10"/>
      <c r="P163" s="10"/>
      <c r="Q163" s="10"/>
      <c r="R163" s="12"/>
    </row>
    <row r="164" spans="1:18" ht="24" x14ac:dyDescent="0.3">
      <c r="A164" s="11"/>
      <c r="B164" s="11"/>
      <c r="C164" s="11"/>
      <c r="D164" s="9" t="s">
        <v>56</v>
      </c>
      <c r="E164" s="29">
        <v>7187</v>
      </c>
      <c r="F164" s="10"/>
      <c r="G164" s="29">
        <v>0</v>
      </c>
      <c r="H164" s="10"/>
      <c r="I164" s="10"/>
      <c r="J164" s="10"/>
      <c r="K164" s="10"/>
      <c r="L164" s="10"/>
      <c r="M164" s="10"/>
      <c r="N164" s="10"/>
      <c r="O164" s="10"/>
      <c r="P164" s="10"/>
      <c r="Q164" s="10"/>
      <c r="R164" s="12"/>
    </row>
    <row r="165" spans="1:18" ht="60" x14ac:dyDescent="0.3">
      <c r="A165" s="7" t="s">
        <v>240</v>
      </c>
      <c r="B165" s="8" t="s">
        <v>546</v>
      </c>
      <c r="C165" s="9"/>
      <c r="D165" s="33" t="s">
        <v>242</v>
      </c>
      <c r="E165" s="27">
        <v>34877.22</v>
      </c>
      <c r="F165" s="10"/>
      <c r="G165" s="27">
        <v>0</v>
      </c>
      <c r="H165" s="10"/>
      <c r="I165" s="10"/>
      <c r="J165" s="10"/>
      <c r="K165" s="10"/>
      <c r="L165" s="24">
        <f>L199</f>
        <v>13879972.109999999</v>
      </c>
      <c r="M165" s="24">
        <f t="shared" ref="M165:Q165" si="13">M199</f>
        <v>11797976.279999999</v>
      </c>
      <c r="N165" s="24">
        <f t="shared" si="13"/>
        <v>2081995.83</v>
      </c>
      <c r="O165" s="24">
        <f t="shared" si="13"/>
        <v>9415362.1899999995</v>
      </c>
      <c r="P165" s="24">
        <f t="shared" si="13"/>
        <v>8140015.0999999996</v>
      </c>
      <c r="Q165" s="24">
        <f t="shared" si="13"/>
        <v>1275347.0900000001</v>
      </c>
      <c r="R165" s="13"/>
    </row>
    <row r="166" spans="1:18" ht="120" x14ac:dyDescent="0.3">
      <c r="A166" s="7" t="s">
        <v>239</v>
      </c>
      <c r="B166" s="8" t="s">
        <v>547</v>
      </c>
      <c r="C166" s="9"/>
      <c r="D166" s="33" t="s">
        <v>169</v>
      </c>
      <c r="E166" s="29">
        <v>2252</v>
      </c>
      <c r="F166" s="10"/>
      <c r="G166" s="29">
        <v>1778</v>
      </c>
      <c r="H166" s="10"/>
      <c r="I166" s="10"/>
      <c r="J166" s="10"/>
      <c r="K166" s="10"/>
      <c r="L166" s="24">
        <v>5021479.1899999995</v>
      </c>
      <c r="M166" s="24">
        <v>3268785.01</v>
      </c>
      <c r="N166" s="24">
        <v>1752694.18</v>
      </c>
      <c r="O166" s="9"/>
      <c r="P166" s="9"/>
      <c r="Q166" s="9"/>
      <c r="R166" s="13"/>
    </row>
    <row r="167" spans="1:18" x14ac:dyDescent="0.3">
      <c r="A167" s="11"/>
      <c r="B167" s="11"/>
      <c r="C167" s="11"/>
      <c r="D167" s="9" t="s">
        <v>241</v>
      </c>
      <c r="E167" s="29">
        <v>5</v>
      </c>
      <c r="F167" s="10"/>
      <c r="G167" s="29">
        <v>3</v>
      </c>
      <c r="H167" s="10"/>
      <c r="I167" s="10"/>
      <c r="J167" s="10"/>
      <c r="K167" s="10"/>
      <c r="L167" s="10"/>
      <c r="M167" s="10"/>
      <c r="N167" s="10"/>
      <c r="O167" s="10"/>
      <c r="P167" s="10"/>
      <c r="Q167" s="10"/>
      <c r="R167" s="12"/>
    </row>
    <row r="168" spans="1:18" ht="72" x14ac:dyDescent="0.3">
      <c r="A168" s="7" t="s">
        <v>238</v>
      </c>
      <c r="B168" s="8" t="s">
        <v>548</v>
      </c>
      <c r="C168" s="9"/>
      <c r="D168" s="33" t="s">
        <v>173</v>
      </c>
      <c r="E168" s="29">
        <v>2</v>
      </c>
      <c r="F168" s="10"/>
      <c r="G168" s="29">
        <v>2</v>
      </c>
      <c r="H168" s="10"/>
      <c r="I168" s="10"/>
      <c r="J168" s="10"/>
      <c r="K168" s="10"/>
      <c r="L168" s="24">
        <f>L201+L202</f>
        <v>2303477.7999999998</v>
      </c>
      <c r="M168" s="24">
        <f t="shared" ref="M168:Q168" si="14">M201+M202</f>
        <v>2008104.72</v>
      </c>
      <c r="N168" s="24">
        <f t="shared" si="14"/>
        <v>295373.08</v>
      </c>
      <c r="O168" s="24">
        <f t="shared" si="14"/>
        <v>2265041.5300000003</v>
      </c>
      <c r="P168" s="24">
        <f t="shared" si="14"/>
        <v>1975433.89</v>
      </c>
      <c r="Q168" s="24">
        <f t="shared" si="14"/>
        <v>289607.64000000013</v>
      </c>
      <c r="R168" s="13"/>
    </row>
    <row r="169" spans="1:18" ht="24" x14ac:dyDescent="0.3">
      <c r="A169" s="11"/>
      <c r="B169" s="11"/>
      <c r="C169" s="11"/>
      <c r="D169" s="9" t="s">
        <v>174</v>
      </c>
      <c r="E169" s="29">
        <v>3730</v>
      </c>
      <c r="F169" s="10"/>
      <c r="G169" s="29">
        <v>0</v>
      </c>
      <c r="H169" s="10"/>
      <c r="I169" s="10"/>
      <c r="J169" s="10"/>
      <c r="K169" s="10"/>
      <c r="L169" s="10"/>
      <c r="M169" s="10"/>
      <c r="N169" s="10"/>
      <c r="O169" s="10"/>
      <c r="P169" s="10"/>
      <c r="Q169" s="10"/>
      <c r="R169" s="12"/>
    </row>
    <row r="170" spans="1:18" ht="24" x14ac:dyDescent="0.3">
      <c r="A170" s="11"/>
      <c r="B170" s="11"/>
      <c r="C170" s="11"/>
      <c r="D170" s="9" t="s">
        <v>175</v>
      </c>
      <c r="E170" s="29">
        <v>206</v>
      </c>
      <c r="F170" s="10"/>
      <c r="G170" s="29">
        <f>76+130</f>
        <v>206</v>
      </c>
      <c r="H170" s="10"/>
      <c r="I170" s="10"/>
      <c r="J170" s="10"/>
      <c r="K170" s="10"/>
      <c r="L170" s="10"/>
      <c r="M170" s="10"/>
      <c r="N170" s="10"/>
      <c r="O170" s="10"/>
      <c r="P170" s="10"/>
      <c r="Q170" s="10"/>
      <c r="R170" s="12"/>
    </row>
    <row r="171" spans="1:18" ht="108" x14ac:dyDescent="0.3">
      <c r="A171" s="7" t="s">
        <v>97</v>
      </c>
      <c r="B171" s="8" t="s">
        <v>549</v>
      </c>
      <c r="C171" s="9"/>
      <c r="D171" s="33" t="s">
        <v>237</v>
      </c>
      <c r="E171" s="29">
        <v>8100</v>
      </c>
      <c r="F171" s="10"/>
      <c r="G171" s="29">
        <v>0</v>
      </c>
      <c r="H171" s="10"/>
      <c r="I171" s="10"/>
      <c r="J171" s="10"/>
      <c r="K171" s="10"/>
      <c r="L171" s="29">
        <v>106580</v>
      </c>
      <c r="M171" s="29" t="s">
        <v>303</v>
      </c>
      <c r="N171" s="29" t="s">
        <v>303</v>
      </c>
      <c r="O171" s="9"/>
      <c r="P171" s="9"/>
      <c r="Q171" s="9"/>
      <c r="R171" s="13"/>
    </row>
    <row r="172" spans="1:18" ht="84" x14ac:dyDescent="0.3">
      <c r="A172" s="7" t="s">
        <v>149</v>
      </c>
      <c r="B172" s="8" t="s">
        <v>550</v>
      </c>
      <c r="C172" s="9"/>
      <c r="D172" s="33" t="s">
        <v>236</v>
      </c>
      <c r="E172" s="29">
        <v>434000</v>
      </c>
      <c r="F172" s="10"/>
      <c r="G172" s="29">
        <v>0</v>
      </c>
      <c r="H172" s="10"/>
      <c r="I172" s="10"/>
      <c r="J172" s="10"/>
      <c r="K172" s="10"/>
      <c r="L172" s="29">
        <v>782</v>
      </c>
      <c r="M172" s="29" t="s">
        <v>303</v>
      </c>
      <c r="N172" s="29" t="s">
        <v>303</v>
      </c>
      <c r="O172" s="9"/>
      <c r="P172" s="9"/>
      <c r="Q172" s="9"/>
      <c r="R172" s="13"/>
    </row>
    <row r="173" spans="1:18" ht="84" x14ac:dyDescent="0.3">
      <c r="A173" s="7" t="s">
        <v>231</v>
      </c>
      <c r="B173" s="8" t="s">
        <v>551</v>
      </c>
      <c r="C173" s="9"/>
      <c r="D173" s="33" t="s">
        <v>236</v>
      </c>
      <c r="E173" s="29">
        <v>885000</v>
      </c>
      <c r="F173" s="10"/>
      <c r="G173" s="29">
        <v>0</v>
      </c>
      <c r="H173" s="10"/>
      <c r="I173" s="10"/>
      <c r="J173" s="10"/>
      <c r="K173" s="10"/>
      <c r="L173" s="29">
        <v>1593</v>
      </c>
      <c r="M173" s="29" t="s">
        <v>303</v>
      </c>
      <c r="N173" s="29" t="s">
        <v>303</v>
      </c>
      <c r="O173" s="9"/>
      <c r="P173" s="9"/>
      <c r="Q173" s="9"/>
      <c r="R173" s="13"/>
    </row>
    <row r="174" spans="1:18" ht="48" x14ac:dyDescent="0.3">
      <c r="A174" s="7" t="s">
        <v>229</v>
      </c>
      <c r="B174" s="8" t="s">
        <v>552</v>
      </c>
      <c r="C174" s="9"/>
      <c r="D174" s="33" t="s">
        <v>168</v>
      </c>
      <c r="E174" s="29">
        <v>1</v>
      </c>
      <c r="F174" s="10"/>
      <c r="G174" s="29">
        <v>0</v>
      </c>
      <c r="H174" s="10"/>
      <c r="I174" s="10"/>
      <c r="J174" s="10"/>
      <c r="K174" s="10"/>
      <c r="L174" s="29" t="s">
        <v>303</v>
      </c>
      <c r="M174" s="29" t="s">
        <v>303</v>
      </c>
      <c r="N174" s="29" t="s">
        <v>303</v>
      </c>
      <c r="O174" s="9"/>
      <c r="P174" s="9"/>
      <c r="Q174" s="9"/>
      <c r="R174" s="13"/>
    </row>
    <row r="175" spans="1:18" ht="24" x14ac:dyDescent="0.3">
      <c r="A175" s="7" t="s">
        <v>230</v>
      </c>
      <c r="B175" s="8" t="s">
        <v>553</v>
      </c>
      <c r="C175" s="9"/>
      <c r="D175" s="33" t="s">
        <v>235</v>
      </c>
      <c r="E175" s="27">
        <v>26.5</v>
      </c>
      <c r="F175" s="10"/>
      <c r="G175" s="27">
        <v>7.84</v>
      </c>
      <c r="H175" s="10"/>
      <c r="I175" s="10"/>
      <c r="J175" s="10"/>
      <c r="K175" s="10"/>
      <c r="L175" s="29" t="s">
        <v>303</v>
      </c>
      <c r="M175" s="29" t="s">
        <v>303</v>
      </c>
      <c r="N175" s="29" t="s">
        <v>303</v>
      </c>
      <c r="O175" s="9"/>
      <c r="P175" s="9"/>
      <c r="Q175" s="9"/>
      <c r="R175" s="13"/>
    </row>
    <row r="176" spans="1:18" ht="264" x14ac:dyDescent="0.3">
      <c r="A176" s="7" t="s">
        <v>232</v>
      </c>
      <c r="B176" s="8" t="s">
        <v>554</v>
      </c>
      <c r="C176" s="9"/>
      <c r="D176" s="33" t="s">
        <v>233</v>
      </c>
      <c r="E176" s="29">
        <v>800</v>
      </c>
      <c r="F176" s="10"/>
      <c r="G176" s="29">
        <v>0</v>
      </c>
      <c r="H176" s="10"/>
      <c r="I176" s="10"/>
      <c r="J176" s="10"/>
      <c r="K176" s="10"/>
      <c r="L176" s="29" t="s">
        <v>303</v>
      </c>
      <c r="M176" s="29" t="s">
        <v>303</v>
      </c>
      <c r="N176" s="29" t="s">
        <v>303</v>
      </c>
      <c r="O176" s="9"/>
      <c r="P176" s="9"/>
      <c r="Q176" s="9"/>
      <c r="R176" s="13"/>
    </row>
    <row r="177" spans="1:18" ht="24" x14ac:dyDescent="0.3">
      <c r="A177" s="11"/>
      <c r="B177" s="11"/>
      <c r="C177" s="11"/>
      <c r="D177" s="9" t="s">
        <v>234</v>
      </c>
      <c r="E177" s="29">
        <v>20</v>
      </c>
      <c r="F177" s="10"/>
      <c r="G177" s="29">
        <v>0</v>
      </c>
      <c r="H177" s="10"/>
      <c r="I177" s="10"/>
      <c r="J177" s="10"/>
      <c r="K177" s="10"/>
      <c r="L177" s="10"/>
      <c r="M177" s="10"/>
      <c r="N177" s="10"/>
      <c r="O177" s="10"/>
      <c r="P177" s="10"/>
      <c r="Q177" s="10"/>
      <c r="R177" s="12"/>
    </row>
    <row r="178" spans="1:18" ht="36" x14ac:dyDescent="0.3">
      <c r="A178" s="18" t="s">
        <v>179</v>
      </c>
      <c r="B178" s="20" t="s">
        <v>205</v>
      </c>
      <c r="C178" s="10"/>
      <c r="D178" s="10"/>
      <c r="E178" s="10"/>
      <c r="F178" s="10"/>
      <c r="G178" s="10"/>
      <c r="H178" s="25">
        <v>2019</v>
      </c>
      <c r="I178" s="25">
        <v>2022</v>
      </c>
      <c r="J178" s="26" t="s">
        <v>459</v>
      </c>
      <c r="K178" s="26" t="s">
        <v>327</v>
      </c>
      <c r="L178" s="27">
        <v>4550907.58</v>
      </c>
      <c r="M178" s="27">
        <v>4209589.51</v>
      </c>
      <c r="N178" s="27">
        <v>341318.07</v>
      </c>
      <c r="O178" s="27">
        <v>4090607.16</v>
      </c>
      <c r="P178" s="27">
        <v>3787050.13</v>
      </c>
      <c r="Q178" s="27">
        <v>303557.03000000003</v>
      </c>
      <c r="R178" s="28" t="s">
        <v>466</v>
      </c>
    </row>
    <row r="179" spans="1:18" ht="24" x14ac:dyDescent="0.3">
      <c r="A179" s="18" t="s">
        <v>180</v>
      </c>
      <c r="B179" s="20" t="s">
        <v>206</v>
      </c>
      <c r="C179" s="10"/>
      <c r="D179" s="10"/>
      <c r="E179" s="10"/>
      <c r="F179" s="10"/>
      <c r="G179" s="10"/>
      <c r="H179" s="25">
        <v>2018</v>
      </c>
      <c r="I179" s="25">
        <v>2021</v>
      </c>
      <c r="J179" s="28" t="s">
        <v>148</v>
      </c>
      <c r="K179" s="26" t="s">
        <v>328</v>
      </c>
      <c r="L179" s="27">
        <v>7955607.8699999992</v>
      </c>
      <c r="M179" s="27">
        <v>4456198.8600000003</v>
      </c>
      <c r="N179" s="27">
        <v>3499409.01</v>
      </c>
      <c r="O179" s="27">
        <v>7955607.8600000003</v>
      </c>
      <c r="P179" s="27">
        <v>4456198.8500000006</v>
      </c>
      <c r="Q179" s="27">
        <v>3499409.01</v>
      </c>
      <c r="R179" s="28" t="s">
        <v>467</v>
      </c>
    </row>
    <row r="180" spans="1:18" ht="24" x14ac:dyDescent="0.3">
      <c r="A180" s="18" t="s">
        <v>181</v>
      </c>
      <c r="B180" s="20" t="s">
        <v>207</v>
      </c>
      <c r="C180" s="10"/>
      <c r="D180" s="10"/>
      <c r="E180" s="10"/>
      <c r="F180" s="10"/>
      <c r="G180" s="10"/>
      <c r="H180" s="25">
        <v>2018</v>
      </c>
      <c r="I180" s="25">
        <v>2021</v>
      </c>
      <c r="J180" s="28" t="s">
        <v>469</v>
      </c>
      <c r="K180" s="26" t="s">
        <v>345</v>
      </c>
      <c r="L180" s="27">
        <v>348398.41000000003</v>
      </c>
      <c r="M180" s="27">
        <v>322268.51</v>
      </c>
      <c r="N180" s="27">
        <v>26129.9</v>
      </c>
      <c r="O180" s="27">
        <v>351482.3</v>
      </c>
      <c r="P180" s="27">
        <v>325121.11</v>
      </c>
      <c r="Q180" s="27">
        <v>26361.19</v>
      </c>
      <c r="R180" s="28" t="s">
        <v>468</v>
      </c>
    </row>
    <row r="181" spans="1:18" ht="24" x14ac:dyDescent="0.3">
      <c r="A181" s="18" t="s">
        <v>182</v>
      </c>
      <c r="B181" s="20" t="s">
        <v>208</v>
      </c>
      <c r="C181" s="10"/>
      <c r="D181" s="10"/>
      <c r="E181" s="10"/>
      <c r="F181" s="10"/>
      <c r="G181" s="10"/>
      <c r="H181" s="25">
        <v>2018</v>
      </c>
      <c r="I181" s="25">
        <v>2020</v>
      </c>
      <c r="J181" s="28" t="s">
        <v>148</v>
      </c>
      <c r="K181" s="26" t="s">
        <v>341</v>
      </c>
      <c r="L181" s="27">
        <v>344483.68</v>
      </c>
      <c r="M181" s="27">
        <v>318647.40000000002</v>
      </c>
      <c r="N181" s="27">
        <v>25836.28</v>
      </c>
      <c r="O181" s="27">
        <v>344483.67000000004</v>
      </c>
      <c r="P181" s="27">
        <v>318647.39</v>
      </c>
      <c r="Q181" s="27">
        <v>25836.28</v>
      </c>
      <c r="R181" s="28" t="s">
        <v>148</v>
      </c>
    </row>
    <row r="182" spans="1:18" ht="24" x14ac:dyDescent="0.3">
      <c r="A182" s="18" t="s">
        <v>183</v>
      </c>
      <c r="B182" s="20" t="s">
        <v>203</v>
      </c>
      <c r="C182" s="10"/>
      <c r="D182" s="10"/>
      <c r="E182" s="10"/>
      <c r="F182" s="10"/>
      <c r="G182" s="10"/>
      <c r="H182" s="25">
        <v>2018</v>
      </c>
      <c r="I182" s="25">
        <v>2020</v>
      </c>
      <c r="J182" s="28" t="s">
        <v>148</v>
      </c>
      <c r="K182" s="26" t="s">
        <v>330</v>
      </c>
      <c r="L182" s="27">
        <v>353525.76000000001</v>
      </c>
      <c r="M182" s="27">
        <v>327011.32</v>
      </c>
      <c r="N182" s="27">
        <v>26514.44</v>
      </c>
      <c r="O182" s="27">
        <v>355809.95</v>
      </c>
      <c r="P182" s="27">
        <v>329124.19</v>
      </c>
      <c r="Q182" s="27">
        <v>26685.759999999998</v>
      </c>
      <c r="R182" s="28" t="s">
        <v>148</v>
      </c>
    </row>
    <row r="183" spans="1:18" ht="24" x14ac:dyDescent="0.3">
      <c r="A183" s="18" t="s">
        <v>184</v>
      </c>
      <c r="B183" s="20" t="s">
        <v>204</v>
      </c>
      <c r="C183" s="10"/>
      <c r="D183" s="10"/>
      <c r="E183" s="10"/>
      <c r="F183" s="10"/>
      <c r="G183" s="10"/>
      <c r="H183" s="25">
        <v>2018</v>
      </c>
      <c r="I183" s="25">
        <v>2020</v>
      </c>
      <c r="J183" s="28" t="s">
        <v>148</v>
      </c>
      <c r="K183" s="26" t="s">
        <v>331</v>
      </c>
      <c r="L183" s="27">
        <v>355837.57</v>
      </c>
      <c r="M183" s="27">
        <v>329149.74</v>
      </c>
      <c r="N183" s="27">
        <v>26687.83</v>
      </c>
      <c r="O183" s="27">
        <v>355837.56</v>
      </c>
      <c r="P183" s="27">
        <v>329149.73</v>
      </c>
      <c r="Q183" s="27">
        <v>26687.83</v>
      </c>
      <c r="R183" s="28" t="s">
        <v>227</v>
      </c>
    </row>
    <row r="184" spans="1:18" ht="24" x14ac:dyDescent="0.3">
      <c r="A184" s="18" t="s">
        <v>185</v>
      </c>
      <c r="B184" s="20" t="s">
        <v>209</v>
      </c>
      <c r="C184" s="10"/>
      <c r="D184" s="10"/>
      <c r="E184" s="10"/>
      <c r="F184" s="10"/>
      <c r="G184" s="10"/>
      <c r="H184" s="25">
        <v>2018</v>
      </c>
      <c r="I184" s="25">
        <v>2022</v>
      </c>
      <c r="J184" s="26" t="s">
        <v>228</v>
      </c>
      <c r="K184" s="26" t="s">
        <v>332</v>
      </c>
      <c r="L184" s="27">
        <v>355987.18</v>
      </c>
      <c r="M184" s="27">
        <v>329288.13</v>
      </c>
      <c r="N184" s="27">
        <v>26699.05</v>
      </c>
      <c r="O184" s="27">
        <v>355786.85000000003</v>
      </c>
      <c r="P184" s="27">
        <v>329102.83</v>
      </c>
      <c r="Q184" s="27">
        <v>26684.02</v>
      </c>
      <c r="R184" s="28" t="s">
        <v>470</v>
      </c>
    </row>
    <row r="185" spans="1:18" ht="24" x14ac:dyDescent="0.3">
      <c r="A185" s="18" t="s">
        <v>186</v>
      </c>
      <c r="B185" s="20" t="s">
        <v>210</v>
      </c>
      <c r="C185" s="10"/>
      <c r="D185" s="10"/>
      <c r="E185" s="10"/>
      <c r="F185" s="10"/>
      <c r="G185" s="10"/>
      <c r="H185" s="25">
        <v>2018</v>
      </c>
      <c r="I185" s="25">
        <v>2021</v>
      </c>
      <c r="J185" s="26" t="s">
        <v>228</v>
      </c>
      <c r="K185" s="26" t="s">
        <v>335</v>
      </c>
      <c r="L185" s="27">
        <v>354652.12</v>
      </c>
      <c r="M185" s="27">
        <v>328154.5</v>
      </c>
      <c r="N185" s="27">
        <v>26497.62</v>
      </c>
      <c r="O185" s="27">
        <v>354652.12</v>
      </c>
      <c r="P185" s="27">
        <v>328154.5</v>
      </c>
      <c r="Q185" s="27">
        <v>26497.62</v>
      </c>
      <c r="R185" s="28" t="s">
        <v>471</v>
      </c>
    </row>
    <row r="186" spans="1:18" ht="24" x14ac:dyDescent="0.3">
      <c r="A186" s="18" t="s">
        <v>187</v>
      </c>
      <c r="B186" s="20" t="s">
        <v>211</v>
      </c>
      <c r="C186" s="10"/>
      <c r="D186" s="10"/>
      <c r="E186" s="10"/>
      <c r="F186" s="10"/>
      <c r="G186" s="10"/>
      <c r="H186" s="25">
        <v>2018</v>
      </c>
      <c r="I186" s="25">
        <v>2022</v>
      </c>
      <c r="J186" s="26" t="s">
        <v>228</v>
      </c>
      <c r="K186" s="26" t="s">
        <v>333</v>
      </c>
      <c r="L186" s="27">
        <v>355987.18</v>
      </c>
      <c r="M186" s="27">
        <v>329288.13</v>
      </c>
      <c r="N186" s="27">
        <v>26699.05</v>
      </c>
      <c r="O186" s="27">
        <v>347953.08999999997</v>
      </c>
      <c r="P186" s="27">
        <v>321856.58999999997</v>
      </c>
      <c r="Q186" s="27">
        <v>26096.5</v>
      </c>
      <c r="R186" s="28" t="s">
        <v>472</v>
      </c>
    </row>
    <row r="187" spans="1:18" ht="36" x14ac:dyDescent="0.3">
      <c r="A187" s="18" t="s">
        <v>188</v>
      </c>
      <c r="B187" s="20" t="s">
        <v>212</v>
      </c>
      <c r="C187" s="10"/>
      <c r="D187" s="10"/>
      <c r="E187" s="10"/>
      <c r="F187" s="10"/>
      <c r="G187" s="10"/>
      <c r="H187" s="25">
        <v>2018</v>
      </c>
      <c r="I187" s="25">
        <v>2022</v>
      </c>
      <c r="J187" s="26" t="s">
        <v>228</v>
      </c>
      <c r="K187" s="26" t="s">
        <v>336</v>
      </c>
      <c r="L187" s="27">
        <v>355987.18</v>
      </c>
      <c r="M187" s="27">
        <v>329288.13</v>
      </c>
      <c r="N187" s="27">
        <v>26699.05</v>
      </c>
      <c r="O187" s="27">
        <v>352346.80000000005</v>
      </c>
      <c r="P187" s="27">
        <v>325920.78000000003</v>
      </c>
      <c r="Q187" s="27">
        <v>26426.02</v>
      </c>
      <c r="R187" s="28" t="s">
        <v>473</v>
      </c>
    </row>
    <row r="188" spans="1:18" ht="24" x14ac:dyDescent="0.3">
      <c r="A188" s="18" t="s">
        <v>189</v>
      </c>
      <c r="B188" s="20" t="s">
        <v>213</v>
      </c>
      <c r="C188" s="10"/>
      <c r="D188" s="10"/>
      <c r="E188" s="10"/>
      <c r="F188" s="10"/>
      <c r="G188" s="10"/>
      <c r="H188" s="25">
        <v>2018</v>
      </c>
      <c r="I188" s="25">
        <v>2022</v>
      </c>
      <c r="J188" s="26" t="s">
        <v>228</v>
      </c>
      <c r="K188" s="26" t="s">
        <v>337</v>
      </c>
      <c r="L188" s="27">
        <v>355987.18</v>
      </c>
      <c r="M188" s="27">
        <v>329288.13</v>
      </c>
      <c r="N188" s="27">
        <v>26699.05</v>
      </c>
      <c r="O188" s="27">
        <v>340571.67</v>
      </c>
      <c r="P188" s="27">
        <v>315028.78999999998</v>
      </c>
      <c r="Q188" s="27">
        <v>25542.880000000001</v>
      </c>
      <c r="R188" s="28" t="s">
        <v>474</v>
      </c>
    </row>
    <row r="189" spans="1:18" ht="24" x14ac:dyDescent="0.3">
      <c r="A189" s="18" t="s">
        <v>190</v>
      </c>
      <c r="B189" s="20" t="s">
        <v>214</v>
      </c>
      <c r="C189" s="10"/>
      <c r="D189" s="10"/>
      <c r="E189" s="10"/>
      <c r="F189" s="10"/>
      <c r="G189" s="10"/>
      <c r="H189" s="25">
        <v>2018</v>
      </c>
      <c r="I189" s="25">
        <v>2022</v>
      </c>
      <c r="J189" s="26" t="s">
        <v>228</v>
      </c>
      <c r="K189" s="26" t="s">
        <v>338</v>
      </c>
      <c r="L189" s="27">
        <v>355987.18</v>
      </c>
      <c r="M189" s="27">
        <v>329288.13</v>
      </c>
      <c r="N189" s="27">
        <v>26699.05</v>
      </c>
      <c r="O189" s="27">
        <v>340140.83</v>
      </c>
      <c r="P189" s="27">
        <v>321364.95</v>
      </c>
      <c r="Q189" s="27">
        <v>18775.88</v>
      </c>
      <c r="R189" s="28" t="s">
        <v>475</v>
      </c>
    </row>
    <row r="190" spans="1:18" ht="24" x14ac:dyDescent="0.3">
      <c r="A190" s="18" t="s">
        <v>191</v>
      </c>
      <c r="B190" s="20" t="s">
        <v>215</v>
      </c>
      <c r="C190" s="10"/>
      <c r="D190" s="10"/>
      <c r="E190" s="10"/>
      <c r="F190" s="10"/>
      <c r="G190" s="10"/>
      <c r="H190" s="25">
        <v>2017</v>
      </c>
      <c r="I190" s="25">
        <v>2020</v>
      </c>
      <c r="J190" s="28" t="s">
        <v>148</v>
      </c>
      <c r="K190" s="26" t="s">
        <v>329</v>
      </c>
      <c r="L190" s="27">
        <v>355987.18</v>
      </c>
      <c r="M190" s="27">
        <v>329288.14</v>
      </c>
      <c r="N190" s="27">
        <v>26699.040000000001</v>
      </c>
      <c r="O190" s="27">
        <v>355756.68999999994</v>
      </c>
      <c r="P190" s="27">
        <v>329057.64999999997</v>
      </c>
      <c r="Q190" s="27">
        <v>26699.040000000001</v>
      </c>
      <c r="R190" s="28" t="s">
        <v>148</v>
      </c>
    </row>
    <row r="191" spans="1:18" ht="24" x14ac:dyDescent="0.3">
      <c r="A191" s="18" t="s">
        <v>192</v>
      </c>
      <c r="B191" s="20" t="s">
        <v>216</v>
      </c>
      <c r="C191" s="10"/>
      <c r="D191" s="10"/>
      <c r="E191" s="10"/>
      <c r="F191" s="10"/>
      <c r="G191" s="10"/>
      <c r="H191" s="25">
        <v>2018</v>
      </c>
      <c r="I191" s="25">
        <v>2021</v>
      </c>
      <c r="J191" s="28" t="s">
        <v>148</v>
      </c>
      <c r="K191" s="26" t="s">
        <v>339</v>
      </c>
      <c r="L191" s="27">
        <v>352599.85</v>
      </c>
      <c r="M191" s="27">
        <v>326154.83999999997</v>
      </c>
      <c r="N191" s="27">
        <v>26445.01</v>
      </c>
      <c r="O191" s="27">
        <v>352599.85</v>
      </c>
      <c r="P191" s="27">
        <v>326154.83999999997</v>
      </c>
      <c r="Q191" s="27">
        <v>26445.01</v>
      </c>
      <c r="R191" s="28" t="s">
        <v>148</v>
      </c>
    </row>
    <row r="192" spans="1:18" ht="24" x14ac:dyDescent="0.3">
      <c r="A192" s="18" t="s">
        <v>193</v>
      </c>
      <c r="B192" s="20" t="s">
        <v>217</v>
      </c>
      <c r="C192" s="10"/>
      <c r="D192" s="10"/>
      <c r="E192" s="10"/>
      <c r="F192" s="10"/>
      <c r="G192" s="10"/>
      <c r="H192" s="25">
        <v>2018</v>
      </c>
      <c r="I192" s="25">
        <v>2022</v>
      </c>
      <c r="J192" s="26" t="s">
        <v>228</v>
      </c>
      <c r="K192" s="26" t="s">
        <v>334</v>
      </c>
      <c r="L192" s="27">
        <v>355986.99</v>
      </c>
      <c r="M192" s="27">
        <v>329287.96000000002</v>
      </c>
      <c r="N192" s="27">
        <v>26699.03</v>
      </c>
      <c r="O192" s="27">
        <v>355837.07000000007</v>
      </c>
      <c r="P192" s="27">
        <v>329149.29000000004</v>
      </c>
      <c r="Q192" s="27">
        <v>26687.78</v>
      </c>
      <c r="R192" s="28" t="s">
        <v>476</v>
      </c>
    </row>
    <row r="193" spans="1:18" ht="24" x14ac:dyDescent="0.3">
      <c r="A193" s="18" t="s">
        <v>194</v>
      </c>
      <c r="B193" s="20" t="s">
        <v>218</v>
      </c>
      <c r="C193" s="10"/>
      <c r="D193" s="10"/>
      <c r="E193" s="10"/>
      <c r="F193" s="10"/>
      <c r="G193" s="10"/>
      <c r="H193" s="25">
        <v>2018</v>
      </c>
      <c r="I193" s="25">
        <v>2022</v>
      </c>
      <c r="J193" s="26" t="s">
        <v>228</v>
      </c>
      <c r="K193" s="26" t="s">
        <v>340</v>
      </c>
      <c r="L193" s="27">
        <v>355987.18</v>
      </c>
      <c r="M193" s="27">
        <v>329288.13</v>
      </c>
      <c r="N193" s="27">
        <v>26699.05</v>
      </c>
      <c r="O193" s="27">
        <v>319048.08</v>
      </c>
      <c r="P193" s="27">
        <v>298067.31</v>
      </c>
      <c r="Q193" s="27">
        <v>20980.77</v>
      </c>
      <c r="R193" s="28" t="s">
        <v>477</v>
      </c>
    </row>
    <row r="194" spans="1:18" ht="24" x14ac:dyDescent="0.3">
      <c r="A194" s="18" t="s">
        <v>195</v>
      </c>
      <c r="B194" s="20" t="s">
        <v>219</v>
      </c>
      <c r="C194" s="10"/>
      <c r="D194" s="10"/>
      <c r="E194" s="10"/>
      <c r="F194" s="10"/>
      <c r="G194" s="10"/>
      <c r="H194" s="25">
        <v>2018</v>
      </c>
      <c r="I194" s="25">
        <v>2022</v>
      </c>
      <c r="J194" s="26" t="s">
        <v>228</v>
      </c>
      <c r="K194" s="26" t="s">
        <v>342</v>
      </c>
      <c r="L194" s="27">
        <v>355987.18</v>
      </c>
      <c r="M194" s="27">
        <v>329288.13</v>
      </c>
      <c r="N194" s="27">
        <v>26699.05</v>
      </c>
      <c r="O194" s="27">
        <v>354456.64</v>
      </c>
      <c r="P194" s="27">
        <v>327955.40000000002</v>
      </c>
      <c r="Q194" s="27">
        <v>26501.24</v>
      </c>
      <c r="R194" s="28" t="s">
        <v>478</v>
      </c>
    </row>
    <row r="195" spans="1:18" ht="24" x14ac:dyDescent="0.3">
      <c r="A195" s="18" t="s">
        <v>196</v>
      </c>
      <c r="B195" s="20" t="s">
        <v>220</v>
      </c>
      <c r="C195" s="10"/>
      <c r="D195" s="10"/>
      <c r="E195" s="10"/>
      <c r="F195" s="10"/>
      <c r="G195" s="10"/>
      <c r="H195" s="25">
        <v>2018</v>
      </c>
      <c r="I195" s="25">
        <v>2021</v>
      </c>
      <c r="J195" s="28" t="s">
        <v>148</v>
      </c>
      <c r="K195" s="26" t="s">
        <v>343</v>
      </c>
      <c r="L195" s="27">
        <v>355520.42</v>
      </c>
      <c r="M195" s="27">
        <v>328856.38</v>
      </c>
      <c r="N195" s="27">
        <v>26664.04</v>
      </c>
      <c r="O195" s="27">
        <v>355520.41</v>
      </c>
      <c r="P195" s="27">
        <v>328856.37</v>
      </c>
      <c r="Q195" s="27">
        <v>26664.04</v>
      </c>
      <c r="R195" s="28" t="s">
        <v>148</v>
      </c>
    </row>
    <row r="196" spans="1:18" ht="24" x14ac:dyDescent="0.3">
      <c r="A196" s="18" t="s">
        <v>197</v>
      </c>
      <c r="B196" s="20" t="s">
        <v>221</v>
      </c>
      <c r="C196" s="10"/>
      <c r="D196" s="10"/>
      <c r="E196" s="10"/>
      <c r="F196" s="10"/>
      <c r="G196" s="10"/>
      <c r="H196" s="25">
        <v>2018</v>
      </c>
      <c r="I196" s="25">
        <v>2020</v>
      </c>
      <c r="J196" s="28" t="s">
        <v>148</v>
      </c>
      <c r="K196" s="26" t="s">
        <v>344</v>
      </c>
      <c r="L196" s="27">
        <v>332930.32999999996</v>
      </c>
      <c r="M196" s="27">
        <v>307960.55</v>
      </c>
      <c r="N196" s="27">
        <v>24969.78</v>
      </c>
      <c r="O196" s="27">
        <v>346929.73</v>
      </c>
      <c r="P196" s="27">
        <v>320909.99</v>
      </c>
      <c r="Q196" s="27">
        <v>26019.74</v>
      </c>
      <c r="R196" s="28" t="s">
        <v>148</v>
      </c>
    </row>
    <row r="197" spans="1:18" ht="24" x14ac:dyDescent="0.3">
      <c r="A197" s="18" t="s">
        <v>198</v>
      </c>
      <c r="B197" s="20" t="s">
        <v>222</v>
      </c>
      <c r="C197" s="10"/>
      <c r="D197" s="10"/>
      <c r="E197" s="10"/>
      <c r="F197" s="10"/>
      <c r="G197" s="10"/>
      <c r="H197" s="25">
        <v>2018</v>
      </c>
      <c r="I197" s="25">
        <v>2022</v>
      </c>
      <c r="J197" s="26" t="s">
        <v>506</v>
      </c>
      <c r="K197" s="26" t="s">
        <v>346</v>
      </c>
      <c r="L197" s="27">
        <v>355986.99</v>
      </c>
      <c r="M197" s="27">
        <v>329287.96000000002</v>
      </c>
      <c r="N197" s="27">
        <v>26699.03</v>
      </c>
      <c r="O197" s="27">
        <v>294861.11</v>
      </c>
      <c r="P197" s="27">
        <v>275275.7</v>
      </c>
      <c r="Q197" s="27">
        <v>19585.41</v>
      </c>
      <c r="R197" s="28" t="s">
        <v>479</v>
      </c>
    </row>
    <row r="198" spans="1:18" ht="60" x14ac:dyDescent="0.3">
      <c r="A198" s="18" t="s">
        <v>199</v>
      </c>
      <c r="B198" s="20" t="s">
        <v>223</v>
      </c>
      <c r="C198" s="10"/>
      <c r="D198" s="10"/>
      <c r="E198" s="10"/>
      <c r="F198" s="10"/>
      <c r="G198" s="10"/>
      <c r="H198" s="25">
        <v>2021</v>
      </c>
      <c r="I198" s="25">
        <v>2023</v>
      </c>
      <c r="J198" s="26" t="s">
        <v>297</v>
      </c>
      <c r="K198" s="26" t="s">
        <v>303</v>
      </c>
      <c r="L198" s="27">
        <v>2352942</v>
      </c>
      <c r="M198" s="27">
        <v>0</v>
      </c>
      <c r="N198" s="27">
        <v>2352942</v>
      </c>
      <c r="O198" s="27">
        <v>0</v>
      </c>
      <c r="P198" s="27">
        <v>0</v>
      </c>
      <c r="Q198" s="27">
        <v>0</v>
      </c>
      <c r="R198" s="28" t="s">
        <v>492</v>
      </c>
    </row>
    <row r="199" spans="1:18" ht="36" x14ac:dyDescent="0.3">
      <c r="A199" s="18" t="s">
        <v>200</v>
      </c>
      <c r="B199" s="20" t="s">
        <v>224</v>
      </c>
      <c r="C199" s="10"/>
      <c r="D199" s="10"/>
      <c r="E199" s="10"/>
      <c r="F199" s="10"/>
      <c r="G199" s="10"/>
      <c r="H199" s="25">
        <v>2017</v>
      </c>
      <c r="I199" s="25">
        <v>2023</v>
      </c>
      <c r="J199" s="26" t="s">
        <v>301</v>
      </c>
      <c r="K199" s="26" t="s">
        <v>347</v>
      </c>
      <c r="L199" s="27">
        <v>13879972.109999999</v>
      </c>
      <c r="M199" s="27">
        <v>11797976.279999999</v>
      </c>
      <c r="N199" s="27">
        <v>2081995.83</v>
      </c>
      <c r="O199" s="27">
        <v>9415362.1899999995</v>
      </c>
      <c r="P199" s="27">
        <v>8140015.0999999996</v>
      </c>
      <c r="Q199" s="27">
        <v>1275347.0900000001</v>
      </c>
      <c r="R199" s="28" t="s">
        <v>480</v>
      </c>
    </row>
    <row r="200" spans="1:18" ht="72" x14ac:dyDescent="0.3">
      <c r="A200" s="18" t="s">
        <v>201</v>
      </c>
      <c r="B200" s="20" t="s">
        <v>225</v>
      </c>
      <c r="C200" s="10"/>
      <c r="D200" s="10"/>
      <c r="E200" s="10"/>
      <c r="F200" s="10"/>
      <c r="G200" s="10"/>
      <c r="H200" s="25">
        <v>2018</v>
      </c>
      <c r="I200" s="25">
        <v>2022</v>
      </c>
      <c r="J200" s="26" t="s">
        <v>302</v>
      </c>
      <c r="K200" s="26" t="s">
        <v>348</v>
      </c>
      <c r="L200" s="27">
        <v>3290292.6399999997</v>
      </c>
      <c r="M200" s="27">
        <v>1537598.46</v>
      </c>
      <c r="N200" s="27">
        <v>1752694.18</v>
      </c>
      <c r="O200" s="27">
        <v>2402278.6</v>
      </c>
      <c r="P200" s="27">
        <v>1303927.54</v>
      </c>
      <c r="Q200" s="27">
        <v>1098351.06</v>
      </c>
      <c r="R200" s="28" t="s">
        <v>481</v>
      </c>
    </row>
    <row r="201" spans="1:18" ht="24" x14ac:dyDescent="0.3">
      <c r="A201" s="18" t="s">
        <v>390</v>
      </c>
      <c r="B201" s="20" t="s">
        <v>391</v>
      </c>
      <c r="C201" s="10"/>
      <c r="D201" s="10"/>
      <c r="E201" s="10"/>
      <c r="F201" s="10"/>
      <c r="G201" s="10"/>
      <c r="H201" s="25">
        <v>2018</v>
      </c>
      <c r="I201" s="25">
        <v>2020</v>
      </c>
      <c r="J201" s="28" t="s">
        <v>148</v>
      </c>
      <c r="K201" s="26" t="s">
        <v>392</v>
      </c>
      <c r="L201" s="27">
        <v>334323.96999999997</v>
      </c>
      <c r="M201" s="27">
        <v>334323.96999999997</v>
      </c>
      <c r="N201" s="27">
        <v>0</v>
      </c>
      <c r="O201" s="27">
        <v>334323.96999999997</v>
      </c>
      <c r="P201" s="27">
        <v>334323.96999999997</v>
      </c>
      <c r="Q201" s="27">
        <v>0</v>
      </c>
      <c r="R201" s="28" t="s">
        <v>148</v>
      </c>
    </row>
    <row r="202" spans="1:18" ht="48" x14ac:dyDescent="0.3">
      <c r="A202" s="18" t="s">
        <v>202</v>
      </c>
      <c r="B202" s="20" t="s">
        <v>226</v>
      </c>
      <c r="C202" s="10"/>
      <c r="D202" s="10"/>
      <c r="E202" s="10"/>
      <c r="F202" s="10"/>
      <c r="G202" s="10"/>
      <c r="H202" s="25">
        <v>2018</v>
      </c>
      <c r="I202" s="25">
        <v>2022</v>
      </c>
      <c r="J202" s="26" t="s">
        <v>483</v>
      </c>
      <c r="K202" s="26" t="s">
        <v>349</v>
      </c>
      <c r="L202" s="27">
        <v>1969153.83</v>
      </c>
      <c r="M202" s="27">
        <v>1673780.75</v>
      </c>
      <c r="N202" s="27">
        <v>295373.08</v>
      </c>
      <c r="O202" s="27">
        <v>1930717.56</v>
      </c>
      <c r="P202" s="27">
        <v>1641109.92</v>
      </c>
      <c r="Q202" s="27">
        <v>289607.64000000013</v>
      </c>
      <c r="R202" s="28" t="s">
        <v>482</v>
      </c>
    </row>
    <row r="203" spans="1:18" ht="36" x14ac:dyDescent="0.3">
      <c r="A203" s="18" t="s">
        <v>231</v>
      </c>
      <c r="B203" s="8" t="s">
        <v>248</v>
      </c>
      <c r="C203" s="16" t="s">
        <v>247</v>
      </c>
      <c r="D203" s="31" t="s">
        <v>263</v>
      </c>
      <c r="E203" s="34">
        <v>250</v>
      </c>
      <c r="F203" s="34">
        <v>245</v>
      </c>
      <c r="G203" s="16">
        <v>121.3</v>
      </c>
      <c r="H203" s="10"/>
      <c r="I203" s="10"/>
      <c r="J203" s="10"/>
      <c r="K203" s="10"/>
      <c r="L203" s="10"/>
      <c r="M203" s="10"/>
      <c r="N203" s="10"/>
      <c r="O203" s="10"/>
      <c r="P203" s="10"/>
      <c r="Q203" s="10"/>
      <c r="R203" s="12" t="s">
        <v>54</v>
      </c>
    </row>
    <row r="204" spans="1:18" x14ac:dyDescent="0.3">
      <c r="A204" s="11"/>
      <c r="B204" s="11"/>
      <c r="C204" s="16" t="s">
        <v>249</v>
      </c>
      <c r="D204" s="9" t="s">
        <v>421</v>
      </c>
      <c r="E204" s="16">
        <v>3</v>
      </c>
      <c r="F204" s="16">
        <v>3</v>
      </c>
      <c r="G204" s="32">
        <f>G218+G222</f>
        <v>0</v>
      </c>
      <c r="H204" s="10"/>
      <c r="I204" s="10"/>
      <c r="J204" s="10"/>
      <c r="K204" s="10"/>
      <c r="L204" s="10"/>
      <c r="M204" s="10"/>
      <c r="N204" s="10"/>
      <c r="O204" s="10"/>
      <c r="P204" s="10"/>
      <c r="Q204" s="10"/>
      <c r="R204" s="12" t="s">
        <v>54</v>
      </c>
    </row>
    <row r="205" spans="1:18" ht="24" x14ac:dyDescent="0.3">
      <c r="A205" s="11"/>
      <c r="B205" s="11"/>
      <c r="C205" s="16" t="s">
        <v>250</v>
      </c>
      <c r="D205" s="9" t="s">
        <v>422</v>
      </c>
      <c r="E205" s="29">
        <v>41</v>
      </c>
      <c r="F205" s="29">
        <v>41</v>
      </c>
      <c r="G205" s="29">
        <f>G217</f>
        <v>41</v>
      </c>
      <c r="H205" s="10"/>
      <c r="I205" s="10"/>
      <c r="J205" s="10"/>
      <c r="K205" s="10"/>
      <c r="L205" s="10"/>
      <c r="M205" s="10"/>
      <c r="N205" s="10"/>
      <c r="O205" s="10"/>
      <c r="P205" s="10"/>
      <c r="Q205" s="10"/>
      <c r="R205" s="12" t="s">
        <v>53</v>
      </c>
    </row>
    <row r="206" spans="1:18" ht="24" x14ac:dyDescent="0.3">
      <c r="A206" s="11"/>
      <c r="B206" s="11"/>
      <c r="C206" s="16" t="s">
        <v>251</v>
      </c>
      <c r="D206" s="9" t="s">
        <v>423</v>
      </c>
      <c r="E206" s="29">
        <v>1</v>
      </c>
      <c r="F206" s="29">
        <v>1</v>
      </c>
      <c r="G206" s="29">
        <f>G223</f>
        <v>0</v>
      </c>
      <c r="H206" s="10"/>
      <c r="I206" s="10"/>
      <c r="J206" s="10"/>
      <c r="K206" s="10"/>
      <c r="L206" s="10"/>
      <c r="M206" s="10"/>
      <c r="N206" s="10"/>
      <c r="O206" s="10"/>
      <c r="P206" s="10"/>
      <c r="Q206" s="10"/>
      <c r="R206" s="12" t="s">
        <v>54</v>
      </c>
    </row>
    <row r="207" spans="1:18" ht="24" x14ac:dyDescent="0.3">
      <c r="A207" s="11"/>
      <c r="B207" s="11"/>
      <c r="C207" s="16" t="s">
        <v>252</v>
      </c>
      <c r="D207" s="9" t="s">
        <v>424</v>
      </c>
      <c r="E207" s="29">
        <v>10</v>
      </c>
      <c r="F207" s="29">
        <v>10</v>
      </c>
      <c r="G207" s="29">
        <f>G224</f>
        <v>0</v>
      </c>
      <c r="H207" s="10"/>
      <c r="I207" s="10"/>
      <c r="J207" s="10"/>
      <c r="K207" s="10"/>
      <c r="L207" s="10"/>
      <c r="M207" s="10"/>
      <c r="N207" s="10"/>
      <c r="O207" s="10"/>
      <c r="P207" s="10"/>
      <c r="Q207" s="10"/>
      <c r="R207" s="12" t="s">
        <v>54</v>
      </c>
    </row>
    <row r="208" spans="1:18" ht="24" x14ac:dyDescent="0.3">
      <c r="A208" s="11"/>
      <c r="B208" s="11"/>
      <c r="C208" s="16" t="s">
        <v>253</v>
      </c>
      <c r="D208" s="9" t="s">
        <v>425</v>
      </c>
      <c r="E208" s="16">
        <v>2.75</v>
      </c>
      <c r="F208" s="16">
        <v>2.75</v>
      </c>
      <c r="G208" s="16">
        <f>G219</f>
        <v>0.6</v>
      </c>
      <c r="H208" s="10"/>
      <c r="I208" s="10"/>
      <c r="J208" s="10"/>
      <c r="K208" s="10"/>
      <c r="L208" s="10"/>
      <c r="M208" s="10"/>
      <c r="N208" s="10"/>
      <c r="O208" s="10"/>
      <c r="P208" s="10"/>
      <c r="Q208" s="10"/>
      <c r="R208" s="12" t="s">
        <v>54</v>
      </c>
    </row>
    <row r="209" spans="1:18" ht="24" x14ac:dyDescent="0.3">
      <c r="A209" s="11"/>
      <c r="B209" s="11"/>
      <c r="C209" s="16" t="s">
        <v>254</v>
      </c>
      <c r="D209" s="9" t="s">
        <v>261</v>
      </c>
      <c r="E209" s="29">
        <v>68000</v>
      </c>
      <c r="F209" s="29">
        <v>68000</v>
      </c>
      <c r="G209" s="29">
        <f>G230</f>
        <v>66640</v>
      </c>
      <c r="H209" s="10"/>
      <c r="I209" s="10"/>
      <c r="J209" s="10"/>
      <c r="K209" s="10"/>
      <c r="L209" s="10"/>
      <c r="M209" s="10"/>
      <c r="N209" s="10"/>
      <c r="O209" s="10"/>
      <c r="P209" s="10"/>
      <c r="Q209" s="10"/>
      <c r="R209" s="12" t="s">
        <v>54</v>
      </c>
    </row>
    <row r="210" spans="1:18" ht="24" x14ac:dyDescent="0.3">
      <c r="A210" s="11"/>
      <c r="B210" s="11"/>
      <c r="C210" s="16" t="s">
        <v>255</v>
      </c>
      <c r="D210" s="9" t="s">
        <v>426</v>
      </c>
      <c r="E210" s="16">
        <v>5.16</v>
      </c>
      <c r="F210" s="16">
        <v>5.16</v>
      </c>
      <c r="G210" s="16">
        <f>G226</f>
        <v>5.16</v>
      </c>
      <c r="H210" s="10"/>
      <c r="I210" s="10"/>
      <c r="J210" s="10"/>
      <c r="K210" s="10"/>
      <c r="L210" s="10"/>
      <c r="M210" s="10"/>
      <c r="N210" s="10"/>
      <c r="O210" s="10"/>
      <c r="P210" s="10"/>
      <c r="Q210" s="10"/>
      <c r="R210" s="12" t="s">
        <v>53</v>
      </c>
    </row>
    <row r="211" spans="1:18" ht="24" x14ac:dyDescent="0.3">
      <c r="A211" s="11"/>
      <c r="B211" s="11"/>
      <c r="C211" s="16" t="s">
        <v>256</v>
      </c>
      <c r="D211" s="9" t="s">
        <v>427</v>
      </c>
      <c r="E211" s="16">
        <v>176</v>
      </c>
      <c r="F211" s="16">
        <v>176</v>
      </c>
      <c r="G211" s="32">
        <f>G221</f>
        <v>176</v>
      </c>
      <c r="H211" s="10"/>
      <c r="I211" s="10"/>
      <c r="J211" s="10"/>
      <c r="K211" s="10"/>
      <c r="L211" s="10"/>
      <c r="M211" s="10"/>
      <c r="N211" s="10"/>
      <c r="O211" s="10"/>
      <c r="P211" s="10"/>
      <c r="Q211" s="10"/>
      <c r="R211" s="12" t="s">
        <v>53</v>
      </c>
    </row>
    <row r="212" spans="1:18" x14ac:dyDescent="0.3">
      <c r="A212" s="11"/>
      <c r="B212" s="11"/>
      <c r="C212" s="16" t="s">
        <v>257</v>
      </c>
      <c r="D212" s="9" t="s">
        <v>428</v>
      </c>
      <c r="E212" s="16">
        <v>10</v>
      </c>
      <c r="F212" s="16">
        <v>1</v>
      </c>
      <c r="G212" s="16">
        <f>G227</f>
        <v>10</v>
      </c>
      <c r="H212" s="10"/>
      <c r="I212" s="10"/>
      <c r="J212" s="10"/>
      <c r="K212" s="10"/>
      <c r="L212" s="10"/>
      <c r="M212" s="10"/>
      <c r="N212" s="10"/>
      <c r="O212" s="10"/>
      <c r="P212" s="10"/>
      <c r="Q212" s="10"/>
      <c r="R212" s="12" t="s">
        <v>53</v>
      </c>
    </row>
    <row r="213" spans="1:18" ht="36" x14ac:dyDescent="0.3">
      <c r="A213" s="11"/>
      <c r="B213" s="11"/>
      <c r="C213" s="16" t="s">
        <v>258</v>
      </c>
      <c r="D213" s="9" t="s">
        <v>431</v>
      </c>
      <c r="E213" s="27">
        <v>2404.6</v>
      </c>
      <c r="F213" s="27">
        <v>2404.6</v>
      </c>
      <c r="G213" s="27">
        <f>G229</f>
        <v>1129.4000000000001</v>
      </c>
      <c r="H213" s="10"/>
      <c r="I213" s="10"/>
      <c r="J213" s="10"/>
      <c r="K213" s="10"/>
      <c r="L213" s="10"/>
      <c r="M213" s="10"/>
      <c r="N213" s="10"/>
      <c r="O213" s="10"/>
      <c r="P213" s="10"/>
      <c r="Q213" s="10"/>
      <c r="R213" s="12" t="s">
        <v>54</v>
      </c>
    </row>
    <row r="214" spans="1:18" ht="24" x14ac:dyDescent="0.3">
      <c r="A214" s="11"/>
      <c r="B214" s="11"/>
      <c r="C214" s="16" t="s">
        <v>259</v>
      </c>
      <c r="D214" s="9" t="s">
        <v>432</v>
      </c>
      <c r="E214" s="29">
        <v>1</v>
      </c>
      <c r="F214" s="29">
        <v>1</v>
      </c>
      <c r="G214" s="29">
        <f>G225</f>
        <v>1</v>
      </c>
      <c r="H214" s="10"/>
      <c r="I214" s="10"/>
      <c r="J214" s="10"/>
      <c r="K214" s="10"/>
      <c r="L214" s="10"/>
      <c r="M214" s="10"/>
      <c r="N214" s="10"/>
      <c r="O214" s="10"/>
      <c r="P214" s="10"/>
      <c r="Q214" s="10"/>
      <c r="R214" s="12" t="s">
        <v>53</v>
      </c>
    </row>
    <row r="215" spans="1:18" ht="24" x14ac:dyDescent="0.3">
      <c r="A215" s="11"/>
      <c r="B215" s="11"/>
      <c r="C215" s="16" t="s">
        <v>429</v>
      </c>
      <c r="D215" s="9" t="s">
        <v>433</v>
      </c>
      <c r="E215" s="29">
        <v>2</v>
      </c>
      <c r="F215" s="29">
        <v>2</v>
      </c>
      <c r="G215" s="29">
        <f>G228</f>
        <v>2</v>
      </c>
      <c r="H215" s="10"/>
      <c r="I215" s="10"/>
      <c r="J215" s="10"/>
      <c r="K215" s="10"/>
      <c r="L215" s="10"/>
      <c r="M215" s="10"/>
      <c r="N215" s="10"/>
      <c r="O215" s="10"/>
      <c r="P215" s="10"/>
      <c r="Q215" s="10"/>
      <c r="R215" s="12" t="s">
        <v>53</v>
      </c>
    </row>
    <row r="216" spans="1:18" ht="24" x14ac:dyDescent="0.3">
      <c r="A216" s="11"/>
      <c r="B216" s="11"/>
      <c r="C216" s="16" t="s">
        <v>430</v>
      </c>
      <c r="D216" s="9" t="s">
        <v>434</v>
      </c>
      <c r="E216" s="16">
        <v>0.59</v>
      </c>
      <c r="F216" s="16">
        <v>0.59</v>
      </c>
      <c r="G216" s="32">
        <f>G220</f>
        <v>0</v>
      </c>
      <c r="H216" s="10"/>
      <c r="I216" s="10"/>
      <c r="J216" s="10"/>
      <c r="K216" s="10"/>
      <c r="L216" s="10"/>
      <c r="M216" s="10"/>
      <c r="N216" s="10"/>
      <c r="O216" s="10"/>
      <c r="P216" s="10"/>
      <c r="Q216" s="10"/>
      <c r="R216" s="12" t="s">
        <v>54</v>
      </c>
    </row>
    <row r="217" spans="1:18" ht="72" x14ac:dyDescent="0.3">
      <c r="A217" s="7" t="s">
        <v>5</v>
      </c>
      <c r="B217" s="8" t="s">
        <v>555</v>
      </c>
      <c r="C217" s="9"/>
      <c r="D217" s="33" t="s">
        <v>264</v>
      </c>
      <c r="E217" s="16">
        <v>41</v>
      </c>
      <c r="F217" s="10"/>
      <c r="G217" s="16">
        <v>41</v>
      </c>
      <c r="H217" s="10"/>
      <c r="I217" s="10"/>
      <c r="J217" s="10"/>
      <c r="K217" s="10"/>
      <c r="L217" s="24">
        <f>L231+L237</f>
        <v>16966991.59</v>
      </c>
      <c r="M217" s="24">
        <f t="shared" ref="M217:Q217" si="15">M231+M237</f>
        <v>14421560.35</v>
      </c>
      <c r="N217" s="24">
        <f t="shared" si="15"/>
        <v>2545431.2400000002</v>
      </c>
      <c r="O217" s="24">
        <f t="shared" si="15"/>
        <v>15826450</v>
      </c>
      <c r="P217" s="24">
        <f t="shared" si="15"/>
        <v>13452100</v>
      </c>
      <c r="Q217" s="24">
        <f t="shared" si="15"/>
        <v>2374350</v>
      </c>
      <c r="R217" s="13"/>
    </row>
    <row r="218" spans="1:18" x14ac:dyDescent="0.3">
      <c r="A218" s="11"/>
      <c r="B218" s="11"/>
      <c r="C218" s="11"/>
      <c r="D218" s="9" t="s">
        <v>265</v>
      </c>
      <c r="E218" s="29">
        <v>1</v>
      </c>
      <c r="F218" s="10"/>
      <c r="G218" s="29">
        <v>0</v>
      </c>
      <c r="H218" s="10"/>
      <c r="I218" s="10"/>
      <c r="J218" s="10"/>
      <c r="K218" s="10"/>
      <c r="L218" s="10"/>
      <c r="M218" s="10"/>
      <c r="N218" s="10"/>
      <c r="O218" s="10"/>
      <c r="P218" s="10"/>
      <c r="Q218" s="10"/>
      <c r="R218" s="12"/>
    </row>
    <row r="219" spans="1:18" ht="108" x14ac:dyDescent="0.3">
      <c r="A219" s="7" t="s">
        <v>55</v>
      </c>
      <c r="B219" s="8" t="s">
        <v>556</v>
      </c>
      <c r="C219" s="9"/>
      <c r="D219" s="33" t="s">
        <v>435</v>
      </c>
      <c r="E219" s="16">
        <v>2.75</v>
      </c>
      <c r="F219" s="10"/>
      <c r="G219" s="16">
        <v>0.6</v>
      </c>
      <c r="H219" s="10"/>
      <c r="I219" s="10"/>
      <c r="J219" s="10"/>
      <c r="K219" s="10"/>
      <c r="L219" s="24">
        <f>L235+L236</f>
        <v>1193275.6000000001</v>
      </c>
      <c r="M219" s="24">
        <f t="shared" ref="M219:Q219" si="16">M235+M236</f>
        <v>1014322.93</v>
      </c>
      <c r="N219" s="24">
        <f t="shared" si="16"/>
        <v>178952.67</v>
      </c>
      <c r="O219" s="24">
        <f t="shared" si="16"/>
        <v>327276.29000000004</v>
      </c>
      <c r="P219" s="24">
        <f t="shared" si="16"/>
        <v>228778.91</v>
      </c>
      <c r="Q219" s="24">
        <f t="shared" si="16"/>
        <v>98497.38</v>
      </c>
      <c r="R219" s="13"/>
    </row>
    <row r="220" spans="1:18" ht="24" x14ac:dyDescent="0.3">
      <c r="A220" s="11"/>
      <c r="B220" s="11"/>
      <c r="C220" s="11"/>
      <c r="D220" s="9" t="s">
        <v>266</v>
      </c>
      <c r="E220" s="16">
        <v>0.59</v>
      </c>
      <c r="F220" s="10"/>
      <c r="G220" s="29">
        <v>0</v>
      </c>
      <c r="H220" s="10"/>
      <c r="I220" s="10"/>
      <c r="J220" s="10"/>
      <c r="K220" s="10"/>
      <c r="L220" s="10"/>
      <c r="M220" s="10"/>
      <c r="N220" s="10"/>
      <c r="O220" s="10"/>
      <c r="P220" s="10"/>
      <c r="Q220" s="10"/>
      <c r="R220" s="12"/>
    </row>
    <row r="221" spans="1:18" x14ac:dyDescent="0.3">
      <c r="A221" s="11"/>
      <c r="B221" s="11"/>
      <c r="C221" s="11"/>
      <c r="D221" s="9" t="s">
        <v>267</v>
      </c>
      <c r="E221" s="29">
        <v>176</v>
      </c>
      <c r="F221" s="10"/>
      <c r="G221" s="29">
        <v>176</v>
      </c>
      <c r="H221" s="10"/>
      <c r="I221" s="10"/>
      <c r="J221" s="10"/>
      <c r="K221" s="10"/>
      <c r="L221" s="10"/>
      <c r="M221" s="10"/>
      <c r="N221" s="10"/>
      <c r="O221" s="10"/>
      <c r="P221" s="10"/>
      <c r="Q221" s="10"/>
      <c r="R221" s="12"/>
    </row>
    <row r="222" spans="1:18" ht="108" x14ac:dyDescent="0.3">
      <c r="A222" s="7" t="s">
        <v>243</v>
      </c>
      <c r="B222" s="8" t="s">
        <v>557</v>
      </c>
      <c r="C222" s="9"/>
      <c r="D222" s="33" t="s">
        <v>265</v>
      </c>
      <c r="E222" s="16">
        <v>2</v>
      </c>
      <c r="F222" s="10"/>
      <c r="G222" s="16">
        <v>0</v>
      </c>
      <c r="H222" s="10"/>
      <c r="I222" s="10"/>
      <c r="J222" s="10"/>
      <c r="K222" s="10"/>
      <c r="L222" s="24">
        <f>L232+L234+L233+L238+L239</f>
        <v>6853919.3700000001</v>
      </c>
      <c r="M222" s="24">
        <f t="shared" ref="M222:Q222" si="17">M232+M234+M233+M238+M239</f>
        <v>4750441.2</v>
      </c>
      <c r="N222" s="24">
        <f t="shared" si="17"/>
        <v>2103478.17</v>
      </c>
      <c r="O222" s="24">
        <f t="shared" si="17"/>
        <v>529400</v>
      </c>
      <c r="P222" s="24">
        <f t="shared" si="17"/>
        <v>450000</v>
      </c>
      <c r="Q222" s="24">
        <f t="shared" si="17"/>
        <v>79400</v>
      </c>
      <c r="R222" s="13"/>
    </row>
    <row r="223" spans="1:18" x14ac:dyDescent="0.3">
      <c r="A223" s="11"/>
      <c r="B223" s="11"/>
      <c r="C223" s="11"/>
      <c r="D223" s="9" t="s">
        <v>268</v>
      </c>
      <c r="E223" s="29">
        <v>1</v>
      </c>
      <c r="F223" s="10"/>
      <c r="G223" s="29">
        <v>0</v>
      </c>
      <c r="H223" s="10"/>
      <c r="I223" s="10"/>
      <c r="J223" s="10"/>
      <c r="K223" s="10"/>
      <c r="L223" s="10"/>
      <c r="M223" s="10"/>
      <c r="N223" s="10"/>
      <c r="O223" s="10"/>
      <c r="P223" s="10"/>
      <c r="Q223" s="10"/>
      <c r="R223" s="12"/>
    </row>
    <row r="224" spans="1:18" x14ac:dyDescent="0.3">
      <c r="A224" s="11"/>
      <c r="B224" s="11"/>
      <c r="C224" s="11"/>
      <c r="D224" s="9" t="s">
        <v>260</v>
      </c>
      <c r="E224" s="16">
        <v>10</v>
      </c>
      <c r="F224" s="10"/>
      <c r="G224" s="16">
        <v>0</v>
      </c>
      <c r="H224" s="10"/>
      <c r="I224" s="10"/>
      <c r="J224" s="10"/>
      <c r="K224" s="10"/>
      <c r="L224" s="10"/>
      <c r="M224" s="10"/>
      <c r="N224" s="10"/>
      <c r="O224" s="10"/>
      <c r="P224" s="10"/>
      <c r="Q224" s="10"/>
      <c r="R224" s="12"/>
    </row>
    <row r="225" spans="1:18" x14ac:dyDescent="0.3">
      <c r="A225" s="11"/>
      <c r="B225" s="11"/>
      <c r="C225" s="11"/>
      <c r="D225" s="9" t="s">
        <v>269</v>
      </c>
      <c r="E225" s="29">
        <v>1</v>
      </c>
      <c r="F225" s="10"/>
      <c r="G225" s="29">
        <v>1</v>
      </c>
      <c r="H225" s="10"/>
      <c r="I225" s="10"/>
      <c r="J225" s="10"/>
      <c r="K225" s="10"/>
      <c r="L225" s="10"/>
      <c r="M225" s="10"/>
      <c r="N225" s="10"/>
      <c r="O225" s="10"/>
      <c r="P225" s="10"/>
      <c r="Q225" s="10"/>
      <c r="R225" s="12"/>
    </row>
    <row r="226" spans="1:18" ht="48" x14ac:dyDescent="0.3">
      <c r="A226" s="7" t="s">
        <v>240</v>
      </c>
      <c r="B226" s="8" t="s">
        <v>558</v>
      </c>
      <c r="C226" s="9"/>
      <c r="D226" s="33" t="s">
        <v>262</v>
      </c>
      <c r="E226" s="16">
        <v>5.16</v>
      </c>
      <c r="F226" s="10"/>
      <c r="G226" s="16">
        <v>5.16</v>
      </c>
      <c r="H226" s="10"/>
      <c r="I226" s="10"/>
      <c r="J226" s="10"/>
      <c r="K226" s="10"/>
      <c r="L226" s="24">
        <f>L240</f>
        <v>91671552.120000005</v>
      </c>
      <c r="M226" s="24">
        <f t="shared" ref="M226:Q226" si="18">M240</f>
        <v>81578307.420000002</v>
      </c>
      <c r="N226" s="24">
        <f t="shared" si="18"/>
        <v>10093244.699999999</v>
      </c>
      <c r="O226" s="24">
        <f t="shared" si="18"/>
        <v>91755414.25</v>
      </c>
      <c r="P226" s="24">
        <f t="shared" si="18"/>
        <v>81662169.549999997</v>
      </c>
      <c r="Q226" s="24">
        <f t="shared" si="18"/>
        <v>10093244.699999999</v>
      </c>
      <c r="R226" s="13"/>
    </row>
    <row r="227" spans="1:18" ht="48" x14ac:dyDescent="0.3">
      <c r="A227" s="7" t="s">
        <v>239</v>
      </c>
      <c r="B227" s="8" t="s">
        <v>559</v>
      </c>
      <c r="C227" s="9"/>
      <c r="D227" s="33" t="s">
        <v>270</v>
      </c>
      <c r="E227" s="16">
        <v>10</v>
      </c>
      <c r="F227" s="10"/>
      <c r="G227" s="16">
        <v>10</v>
      </c>
      <c r="H227" s="10"/>
      <c r="I227" s="10"/>
      <c r="J227" s="10"/>
      <c r="K227" s="10"/>
      <c r="L227" s="24">
        <f>L241</f>
        <v>2618815.9500000002</v>
      </c>
      <c r="M227" s="24">
        <f t="shared" ref="M227:Q227" si="19">M241</f>
        <v>2225993.56</v>
      </c>
      <c r="N227" s="24">
        <f t="shared" si="19"/>
        <v>392822.39</v>
      </c>
      <c r="O227" s="24">
        <f t="shared" si="19"/>
        <v>2618815.9500000002</v>
      </c>
      <c r="P227" s="24">
        <f t="shared" si="19"/>
        <v>2225993.56</v>
      </c>
      <c r="Q227" s="24">
        <f t="shared" si="19"/>
        <v>392822.39</v>
      </c>
      <c r="R227" s="13"/>
    </row>
    <row r="228" spans="1:18" ht="48" x14ac:dyDescent="0.3">
      <c r="A228" s="11"/>
      <c r="B228" s="11"/>
      <c r="C228" s="11"/>
      <c r="D228" s="9" t="s">
        <v>271</v>
      </c>
      <c r="E228" s="29">
        <v>2</v>
      </c>
      <c r="F228" s="10"/>
      <c r="G228" s="29">
        <v>2</v>
      </c>
      <c r="H228" s="10"/>
      <c r="I228" s="10"/>
      <c r="J228" s="10"/>
      <c r="K228" s="10"/>
      <c r="L228" s="10"/>
      <c r="M228" s="10"/>
      <c r="N228" s="10"/>
      <c r="O228" s="10"/>
      <c r="P228" s="10"/>
      <c r="Q228" s="10"/>
      <c r="R228" s="12"/>
    </row>
    <row r="229" spans="1:18" ht="144" x14ac:dyDescent="0.3">
      <c r="A229" s="7" t="s">
        <v>238</v>
      </c>
      <c r="B229" s="8" t="s">
        <v>560</v>
      </c>
      <c r="C229" s="9"/>
      <c r="D229" s="33" t="s">
        <v>272</v>
      </c>
      <c r="E229" s="27">
        <v>2404.6</v>
      </c>
      <c r="F229" s="10"/>
      <c r="G229" s="27">
        <v>1129.4000000000001</v>
      </c>
      <c r="H229" s="10"/>
      <c r="I229" s="10"/>
      <c r="J229" s="10"/>
      <c r="K229" s="10"/>
      <c r="L229" s="24">
        <f>L242</f>
        <v>38245672.980000004</v>
      </c>
      <c r="M229" s="24">
        <f t="shared" ref="M229:Q229" si="20">M242</f>
        <v>32508822.030000001</v>
      </c>
      <c r="N229" s="24">
        <f t="shared" si="20"/>
        <v>5736850.9500000002</v>
      </c>
      <c r="O229" s="24">
        <f t="shared" si="20"/>
        <v>28585572.52</v>
      </c>
      <c r="P229" s="24">
        <f t="shared" si="20"/>
        <v>25956330.469999999</v>
      </c>
      <c r="Q229" s="24">
        <f t="shared" si="20"/>
        <v>2629242.0499999998</v>
      </c>
      <c r="R229" s="13"/>
    </row>
    <row r="230" spans="1:18" ht="36" x14ac:dyDescent="0.3">
      <c r="A230" s="7" t="s">
        <v>97</v>
      </c>
      <c r="B230" s="8" t="s">
        <v>561</v>
      </c>
      <c r="C230" s="9"/>
      <c r="D230" s="33" t="s">
        <v>261</v>
      </c>
      <c r="E230" s="29">
        <v>68000</v>
      </c>
      <c r="F230" s="10"/>
      <c r="G230" s="29">
        <v>66640</v>
      </c>
      <c r="H230" s="10"/>
      <c r="I230" s="10"/>
      <c r="J230" s="10"/>
      <c r="K230" s="10"/>
      <c r="L230" s="24">
        <v>31279000</v>
      </c>
      <c r="M230" s="24" t="s">
        <v>303</v>
      </c>
      <c r="N230" s="24" t="s">
        <v>303</v>
      </c>
      <c r="O230" s="9"/>
      <c r="P230" s="9"/>
      <c r="Q230" s="9"/>
      <c r="R230" s="13"/>
    </row>
    <row r="231" spans="1:18" ht="24" x14ac:dyDescent="0.3">
      <c r="A231" s="18" t="s">
        <v>273</v>
      </c>
      <c r="B231" s="20" t="s">
        <v>285</v>
      </c>
      <c r="C231" s="10"/>
      <c r="D231" s="10"/>
      <c r="E231" s="10"/>
      <c r="F231" s="10"/>
      <c r="G231" s="10"/>
      <c r="H231" s="25">
        <v>2017</v>
      </c>
      <c r="I231" s="25">
        <v>2019</v>
      </c>
      <c r="J231" s="26" t="s">
        <v>148</v>
      </c>
      <c r="K231" s="26" t="s">
        <v>355</v>
      </c>
      <c r="L231" s="27">
        <v>15826450</v>
      </c>
      <c r="M231" s="27">
        <v>13452100</v>
      </c>
      <c r="N231" s="27">
        <v>2374350</v>
      </c>
      <c r="O231" s="27">
        <v>15826450</v>
      </c>
      <c r="P231" s="27">
        <v>13452100</v>
      </c>
      <c r="Q231" s="27">
        <v>2374350</v>
      </c>
      <c r="R231" s="28" t="s">
        <v>148</v>
      </c>
    </row>
    <row r="232" spans="1:18" ht="48" x14ac:dyDescent="0.3">
      <c r="A232" s="18" t="s">
        <v>274</v>
      </c>
      <c r="B232" s="20" t="s">
        <v>286</v>
      </c>
      <c r="C232" s="10"/>
      <c r="D232" s="10"/>
      <c r="E232" s="10"/>
      <c r="F232" s="10"/>
      <c r="G232" s="10"/>
      <c r="H232" s="25">
        <v>2021</v>
      </c>
      <c r="I232" s="25">
        <v>2022</v>
      </c>
      <c r="J232" s="26" t="s">
        <v>497</v>
      </c>
      <c r="K232" s="26" t="s">
        <v>303</v>
      </c>
      <c r="L232" s="27">
        <v>1265000</v>
      </c>
      <c r="M232" s="27">
        <v>0</v>
      </c>
      <c r="N232" s="27">
        <v>1265000</v>
      </c>
      <c r="O232" s="27">
        <v>0</v>
      </c>
      <c r="P232" s="27">
        <v>0</v>
      </c>
      <c r="Q232" s="27">
        <v>0</v>
      </c>
      <c r="R232" s="28" t="s">
        <v>496</v>
      </c>
    </row>
    <row r="233" spans="1:18" ht="24" x14ac:dyDescent="0.3">
      <c r="A233" s="18" t="s">
        <v>275</v>
      </c>
      <c r="B233" s="20" t="s">
        <v>287</v>
      </c>
      <c r="C233" s="10"/>
      <c r="D233" s="10"/>
      <c r="E233" s="10"/>
      <c r="F233" s="10"/>
      <c r="G233" s="10"/>
      <c r="H233" s="25">
        <v>2020</v>
      </c>
      <c r="I233" s="25">
        <v>2022</v>
      </c>
      <c r="J233" s="28" t="s">
        <v>297</v>
      </c>
      <c r="K233" s="26" t="s">
        <v>351</v>
      </c>
      <c r="L233" s="27">
        <v>4397654.9400000004</v>
      </c>
      <c r="M233" s="27">
        <v>3738006.7</v>
      </c>
      <c r="N233" s="27">
        <v>659648.24</v>
      </c>
      <c r="O233" s="27">
        <v>0</v>
      </c>
      <c r="P233" s="27">
        <v>0</v>
      </c>
      <c r="Q233" s="27">
        <v>0</v>
      </c>
      <c r="R233" s="28" t="s">
        <v>484</v>
      </c>
    </row>
    <row r="234" spans="1:18" ht="24" x14ac:dyDescent="0.3">
      <c r="A234" s="18" t="s">
        <v>276</v>
      </c>
      <c r="B234" s="20" t="s">
        <v>288</v>
      </c>
      <c r="C234" s="10"/>
      <c r="D234" s="10"/>
      <c r="E234" s="10"/>
      <c r="F234" s="10"/>
      <c r="G234" s="10"/>
      <c r="H234" s="25">
        <v>2019</v>
      </c>
      <c r="I234" s="25">
        <v>2022</v>
      </c>
      <c r="J234" s="28" t="s">
        <v>486</v>
      </c>
      <c r="K234" s="26" t="s">
        <v>353</v>
      </c>
      <c r="L234" s="27">
        <v>272331.55</v>
      </c>
      <c r="M234" s="27">
        <v>231331.55</v>
      </c>
      <c r="N234" s="27">
        <v>41000</v>
      </c>
      <c r="O234" s="27">
        <v>0</v>
      </c>
      <c r="P234" s="27">
        <v>0</v>
      </c>
      <c r="Q234" s="27">
        <v>0</v>
      </c>
      <c r="R234" s="28" t="s">
        <v>485</v>
      </c>
    </row>
    <row r="235" spans="1:18" ht="36" x14ac:dyDescent="0.3">
      <c r="A235" s="18" t="s">
        <v>277</v>
      </c>
      <c r="B235" s="20" t="s">
        <v>289</v>
      </c>
      <c r="C235" s="10"/>
      <c r="D235" s="10"/>
      <c r="E235" s="10"/>
      <c r="F235" s="10"/>
      <c r="G235" s="10"/>
      <c r="H235" s="25">
        <v>2019</v>
      </c>
      <c r="I235" s="25">
        <v>2023</v>
      </c>
      <c r="J235" s="26" t="s">
        <v>298</v>
      </c>
      <c r="K235" s="26" t="s">
        <v>356</v>
      </c>
      <c r="L235" s="27">
        <v>1123999</v>
      </c>
      <c r="M235" s="27">
        <v>955399.15</v>
      </c>
      <c r="N235" s="27">
        <v>168599.85</v>
      </c>
      <c r="O235" s="27">
        <v>257999.69</v>
      </c>
      <c r="P235" s="27">
        <v>169855.13</v>
      </c>
      <c r="Q235" s="27">
        <v>88144.56</v>
      </c>
      <c r="R235" s="28" t="s">
        <v>487</v>
      </c>
    </row>
    <row r="236" spans="1:18" ht="36" x14ac:dyDescent="0.3">
      <c r="A236" s="18" t="s">
        <v>278</v>
      </c>
      <c r="B236" s="20" t="s">
        <v>290</v>
      </c>
      <c r="C236" s="10"/>
      <c r="D236" s="10"/>
      <c r="E236" s="10"/>
      <c r="F236" s="10"/>
      <c r="G236" s="10"/>
      <c r="H236" s="25">
        <v>2017</v>
      </c>
      <c r="I236" s="25">
        <v>2021</v>
      </c>
      <c r="J236" s="26" t="s">
        <v>148</v>
      </c>
      <c r="K236" s="26" t="s">
        <v>357</v>
      </c>
      <c r="L236" s="27">
        <v>69276.600000000006</v>
      </c>
      <c r="M236" s="27">
        <v>58923.78</v>
      </c>
      <c r="N236" s="27">
        <v>10352.82</v>
      </c>
      <c r="O236" s="27">
        <v>69276.600000000006</v>
      </c>
      <c r="P236" s="27">
        <v>58923.78</v>
      </c>
      <c r="Q236" s="27">
        <v>10352.82</v>
      </c>
      <c r="R236" s="28" t="s">
        <v>469</v>
      </c>
    </row>
    <row r="237" spans="1:18" ht="24" x14ac:dyDescent="0.3">
      <c r="A237" s="18" t="s">
        <v>279</v>
      </c>
      <c r="B237" s="20" t="s">
        <v>291</v>
      </c>
      <c r="C237" s="10"/>
      <c r="D237" s="10"/>
      <c r="E237" s="10"/>
      <c r="F237" s="10"/>
      <c r="G237" s="10"/>
      <c r="H237" s="25">
        <v>2021</v>
      </c>
      <c r="I237" s="25">
        <v>2023</v>
      </c>
      <c r="J237" s="26" t="s">
        <v>452</v>
      </c>
      <c r="K237" s="26" t="s">
        <v>385</v>
      </c>
      <c r="L237" s="27">
        <v>1140541.5899999999</v>
      </c>
      <c r="M237" s="27">
        <v>969460.35</v>
      </c>
      <c r="N237" s="27">
        <v>171081.24</v>
      </c>
      <c r="O237" s="27">
        <v>0</v>
      </c>
      <c r="P237" s="27">
        <v>0</v>
      </c>
      <c r="Q237" s="27">
        <v>0</v>
      </c>
      <c r="R237" s="28" t="s">
        <v>488</v>
      </c>
    </row>
    <row r="238" spans="1:18" ht="36" x14ac:dyDescent="0.3">
      <c r="A238" s="18" t="s">
        <v>280</v>
      </c>
      <c r="B238" s="20" t="s">
        <v>292</v>
      </c>
      <c r="C238" s="10"/>
      <c r="D238" s="10"/>
      <c r="E238" s="10"/>
      <c r="F238" s="10"/>
      <c r="G238" s="10"/>
      <c r="H238" s="25">
        <v>2021</v>
      </c>
      <c r="I238" s="25">
        <v>2022</v>
      </c>
      <c r="J238" s="28" t="s">
        <v>297</v>
      </c>
      <c r="K238" s="26" t="s">
        <v>386</v>
      </c>
      <c r="L238" s="27">
        <v>389532.88</v>
      </c>
      <c r="M238" s="27">
        <v>331102.95</v>
      </c>
      <c r="N238" s="27">
        <v>58429.93</v>
      </c>
      <c r="O238" s="27">
        <v>0</v>
      </c>
      <c r="P238" s="27">
        <v>0</v>
      </c>
      <c r="Q238" s="27">
        <v>0</v>
      </c>
      <c r="R238" s="28" t="s">
        <v>489</v>
      </c>
    </row>
    <row r="239" spans="1:18" ht="24" x14ac:dyDescent="0.3">
      <c r="A239" s="18" t="s">
        <v>281</v>
      </c>
      <c r="B239" s="20" t="s">
        <v>293</v>
      </c>
      <c r="C239" s="10"/>
      <c r="D239" s="10"/>
      <c r="E239" s="10"/>
      <c r="F239" s="10"/>
      <c r="G239" s="10"/>
      <c r="H239" s="25">
        <v>2017</v>
      </c>
      <c r="I239" s="25">
        <v>2019</v>
      </c>
      <c r="J239" s="28" t="s">
        <v>148</v>
      </c>
      <c r="K239" s="26" t="s">
        <v>352</v>
      </c>
      <c r="L239" s="27">
        <v>529400</v>
      </c>
      <c r="M239" s="27">
        <v>450000</v>
      </c>
      <c r="N239" s="27">
        <v>79400</v>
      </c>
      <c r="O239" s="27">
        <v>529400</v>
      </c>
      <c r="P239" s="27">
        <v>450000</v>
      </c>
      <c r="Q239" s="27">
        <v>79400</v>
      </c>
      <c r="R239" s="28" t="s">
        <v>148</v>
      </c>
    </row>
    <row r="240" spans="1:18" ht="36" x14ac:dyDescent="0.3">
      <c r="A240" s="18" t="s">
        <v>282</v>
      </c>
      <c r="B240" s="20" t="s">
        <v>294</v>
      </c>
      <c r="C240" s="10"/>
      <c r="D240" s="10"/>
      <c r="E240" s="10"/>
      <c r="F240" s="10"/>
      <c r="G240" s="10"/>
      <c r="H240" s="25">
        <v>2016</v>
      </c>
      <c r="I240" s="25">
        <v>2017</v>
      </c>
      <c r="J240" s="26" t="s">
        <v>148</v>
      </c>
      <c r="K240" s="26" t="s">
        <v>354</v>
      </c>
      <c r="L240" s="27">
        <v>91671552.120000005</v>
      </c>
      <c r="M240" s="27">
        <v>81578307.420000002</v>
      </c>
      <c r="N240" s="27">
        <v>10093244.699999999</v>
      </c>
      <c r="O240" s="27">
        <v>91755414.25</v>
      </c>
      <c r="P240" s="27">
        <v>81662169.549999997</v>
      </c>
      <c r="Q240" s="27">
        <v>10093244.699999999</v>
      </c>
      <c r="R240" s="28" t="s">
        <v>490</v>
      </c>
    </row>
    <row r="241" spans="1:18" ht="24" x14ac:dyDescent="0.3">
      <c r="A241" s="18" t="s">
        <v>283</v>
      </c>
      <c r="B241" s="20" t="s">
        <v>295</v>
      </c>
      <c r="C241" s="10"/>
      <c r="D241" s="10"/>
      <c r="E241" s="10"/>
      <c r="F241" s="10"/>
      <c r="G241" s="10"/>
      <c r="H241" s="25">
        <v>2017</v>
      </c>
      <c r="I241" s="25">
        <v>2020</v>
      </c>
      <c r="J241" s="26" t="s">
        <v>148</v>
      </c>
      <c r="K241" s="26" t="s">
        <v>358</v>
      </c>
      <c r="L241" s="27">
        <v>2618815.9500000002</v>
      </c>
      <c r="M241" s="27">
        <v>2225993.56</v>
      </c>
      <c r="N241" s="27">
        <v>392822.39</v>
      </c>
      <c r="O241" s="27">
        <v>2618815.9500000002</v>
      </c>
      <c r="P241" s="27">
        <v>2225993.56</v>
      </c>
      <c r="Q241" s="27">
        <v>392822.39</v>
      </c>
      <c r="R241" s="28" t="s">
        <v>148</v>
      </c>
    </row>
    <row r="242" spans="1:18" ht="409.6" x14ac:dyDescent="0.3">
      <c r="A242" s="18" t="s">
        <v>284</v>
      </c>
      <c r="B242" s="20" t="s">
        <v>296</v>
      </c>
      <c r="C242" s="10"/>
      <c r="D242" s="10"/>
      <c r="E242" s="10"/>
      <c r="F242" s="10"/>
      <c r="G242" s="10"/>
      <c r="H242" s="25">
        <v>2017</v>
      </c>
      <c r="I242" s="25">
        <v>2023</v>
      </c>
      <c r="J242" s="26" t="s">
        <v>300</v>
      </c>
      <c r="K242" s="26" t="s">
        <v>350</v>
      </c>
      <c r="L242" s="27">
        <v>38245672.980000004</v>
      </c>
      <c r="M242" s="27">
        <v>32508822.030000001</v>
      </c>
      <c r="N242" s="27">
        <v>5736850.9500000002</v>
      </c>
      <c r="O242" s="27">
        <v>28585572.52</v>
      </c>
      <c r="P242" s="27">
        <v>25956330.469999999</v>
      </c>
      <c r="Q242" s="27">
        <v>2629242.0499999998</v>
      </c>
      <c r="R242" s="28" t="s">
        <v>491</v>
      </c>
    </row>
    <row r="243" spans="1:18" ht="37.5" customHeight="1" x14ac:dyDescent="0.3">
      <c r="A243" s="65" t="s">
        <v>21</v>
      </c>
      <c r="B243" s="66"/>
      <c r="C243" s="66"/>
      <c r="D243" s="66"/>
      <c r="E243" s="66"/>
      <c r="F243" s="66"/>
      <c r="G243" s="66"/>
      <c r="H243" s="66"/>
      <c r="I243" s="66"/>
      <c r="J243" s="66"/>
      <c r="K243" s="66"/>
      <c r="L243" s="66"/>
      <c r="M243" s="66"/>
      <c r="N243" s="66"/>
      <c r="O243" s="66"/>
      <c r="P243" s="66"/>
      <c r="Q243" s="66"/>
      <c r="R243" s="66"/>
    </row>
    <row r="244" spans="1:18" ht="27" customHeight="1" x14ac:dyDescent="0.3">
      <c r="A244" s="65" t="s">
        <v>35</v>
      </c>
      <c r="B244" s="66"/>
      <c r="C244" s="66"/>
      <c r="D244" s="66"/>
      <c r="E244" s="66"/>
      <c r="F244" s="66"/>
      <c r="G244" s="66"/>
      <c r="H244" s="66"/>
      <c r="I244" s="66"/>
      <c r="J244" s="66"/>
      <c r="K244" s="66"/>
      <c r="L244" s="66"/>
      <c r="M244" s="66"/>
      <c r="N244" s="66"/>
      <c r="O244" s="66"/>
      <c r="P244" s="66"/>
      <c r="Q244" s="66"/>
      <c r="R244" s="66"/>
    </row>
    <row r="245" spans="1:18" ht="38.25" customHeight="1" x14ac:dyDescent="0.3">
      <c r="A245" s="65" t="s">
        <v>36</v>
      </c>
      <c r="B245" s="66"/>
      <c r="C245" s="66"/>
      <c r="D245" s="66"/>
      <c r="E245" s="66"/>
      <c r="F245" s="66"/>
      <c r="G245" s="66"/>
      <c r="H245" s="66"/>
      <c r="I245" s="66"/>
      <c r="J245" s="66"/>
      <c r="K245" s="66"/>
      <c r="L245" s="66"/>
      <c r="M245" s="66"/>
      <c r="N245" s="66"/>
      <c r="O245" s="66"/>
      <c r="P245" s="66"/>
      <c r="Q245" s="66"/>
      <c r="R245" s="66"/>
    </row>
    <row r="246" spans="1:18" ht="27" customHeight="1" x14ac:dyDescent="0.3">
      <c r="A246" s="65" t="s">
        <v>37</v>
      </c>
      <c r="B246" s="66"/>
      <c r="C246" s="66"/>
      <c r="D246" s="66"/>
      <c r="E246" s="66"/>
      <c r="F246" s="66"/>
      <c r="G246" s="66"/>
      <c r="H246" s="66"/>
      <c r="I246" s="66"/>
      <c r="J246" s="66"/>
      <c r="K246" s="66"/>
      <c r="L246" s="66"/>
      <c r="M246" s="66"/>
      <c r="N246" s="66"/>
      <c r="O246" s="66"/>
      <c r="P246" s="66"/>
      <c r="Q246" s="66"/>
      <c r="R246" s="66"/>
    </row>
    <row r="247" spans="1:18" ht="18.75" customHeight="1" x14ac:dyDescent="0.3">
      <c r="A247" s="65" t="s">
        <v>27</v>
      </c>
      <c r="B247" s="66"/>
      <c r="C247" s="66"/>
      <c r="D247" s="66"/>
      <c r="E247" s="66"/>
      <c r="F247" s="66"/>
      <c r="G247" s="66"/>
      <c r="H247" s="66"/>
      <c r="I247" s="66"/>
      <c r="J247" s="66"/>
      <c r="K247" s="66"/>
      <c r="L247" s="66"/>
      <c r="M247" s="66"/>
      <c r="N247" s="66"/>
      <c r="O247" s="66"/>
      <c r="P247" s="66"/>
      <c r="Q247" s="66"/>
      <c r="R247" s="66"/>
    </row>
    <row r="248" spans="1:18" ht="27" customHeight="1" x14ac:dyDescent="0.3">
      <c r="A248" s="65" t="s">
        <v>38</v>
      </c>
      <c r="B248" s="66"/>
      <c r="C248" s="66"/>
      <c r="D248" s="66"/>
      <c r="E248" s="66"/>
      <c r="F248" s="66"/>
      <c r="G248" s="66"/>
      <c r="H248" s="66"/>
      <c r="I248" s="66"/>
      <c r="J248" s="66"/>
      <c r="K248" s="66"/>
      <c r="L248" s="66"/>
      <c r="M248" s="66"/>
      <c r="N248" s="66"/>
      <c r="O248" s="66"/>
      <c r="P248" s="66"/>
      <c r="Q248" s="66"/>
      <c r="R248" s="66"/>
    </row>
    <row r="249" spans="1:18" ht="48" customHeight="1" x14ac:dyDescent="0.3">
      <c r="A249" s="47"/>
      <c r="B249" s="47"/>
      <c r="C249" s="47"/>
      <c r="D249" s="47"/>
      <c r="E249" s="47"/>
      <c r="F249" s="47"/>
      <c r="G249" s="47"/>
      <c r="H249" s="47"/>
      <c r="I249" s="47"/>
      <c r="J249" s="47"/>
      <c r="K249" s="47"/>
      <c r="L249" s="48"/>
      <c r="M249" s="48"/>
      <c r="N249" s="48"/>
      <c r="O249" s="48"/>
      <c r="P249" s="48"/>
      <c r="Q249" s="48"/>
      <c r="R249" s="47"/>
    </row>
    <row r="250" spans="1:18" ht="15.6" x14ac:dyDescent="0.3">
      <c r="A250" s="4"/>
      <c r="L250" s="48"/>
      <c r="M250" s="48"/>
      <c r="N250" s="48"/>
      <c r="O250" s="48"/>
      <c r="P250" s="48"/>
      <c r="Q250" s="48"/>
    </row>
    <row r="251" spans="1:18" x14ac:dyDescent="0.3">
      <c r="L251" s="48"/>
      <c r="M251" s="48"/>
      <c r="N251" s="48"/>
      <c r="O251" s="48"/>
      <c r="P251" s="48"/>
      <c r="Q251" s="48"/>
    </row>
    <row r="252" spans="1:18" x14ac:dyDescent="0.3">
      <c r="L252" s="48"/>
      <c r="M252" s="48"/>
      <c r="N252" s="48"/>
      <c r="O252" s="48"/>
      <c r="P252" s="48"/>
      <c r="Q252" s="48"/>
    </row>
    <row r="253" spans="1:18" x14ac:dyDescent="0.3">
      <c r="L253" s="48"/>
      <c r="M253" s="48"/>
      <c r="N253" s="48"/>
      <c r="O253" s="48"/>
      <c r="P253" s="48"/>
      <c r="Q253" s="48"/>
    </row>
    <row r="254" spans="1:18" x14ac:dyDescent="0.3">
      <c r="L254" s="48"/>
      <c r="M254" s="48"/>
      <c r="N254" s="48"/>
      <c r="O254" s="48"/>
      <c r="P254" s="48"/>
      <c r="Q254" s="48"/>
    </row>
    <row r="255" spans="1:18" x14ac:dyDescent="0.3">
      <c r="L255" s="48"/>
      <c r="M255" s="48"/>
      <c r="N255" s="48"/>
      <c r="O255" s="48"/>
      <c r="P255" s="48"/>
      <c r="Q255" s="48"/>
    </row>
    <row r="256" spans="1:18" x14ac:dyDescent="0.3">
      <c r="L256" s="48"/>
      <c r="M256" s="48"/>
      <c r="N256" s="48"/>
      <c r="O256" s="48"/>
      <c r="P256" s="48"/>
      <c r="Q256" s="48"/>
    </row>
    <row r="257" spans="12:17" x14ac:dyDescent="0.3">
      <c r="L257" s="48"/>
      <c r="M257" s="48"/>
      <c r="N257" s="48"/>
      <c r="O257" s="48"/>
      <c r="P257" s="48"/>
      <c r="Q257" s="48"/>
    </row>
    <row r="258" spans="12:17" x14ac:dyDescent="0.3">
      <c r="L258" s="48"/>
      <c r="M258" s="48"/>
      <c r="N258" s="48"/>
      <c r="O258" s="48"/>
      <c r="P258" s="48"/>
      <c r="Q258" s="48"/>
    </row>
  </sheetData>
  <mergeCells count="82">
    <mergeCell ref="A16:D16"/>
    <mergeCell ref="A19:D19"/>
    <mergeCell ref="E19:R19"/>
    <mergeCell ref="A37:D37"/>
    <mergeCell ref="A7:R7"/>
    <mergeCell ref="E30:R30"/>
    <mergeCell ref="A29:D29"/>
    <mergeCell ref="E29:R29"/>
    <mergeCell ref="A52:A53"/>
    <mergeCell ref="B52:B53"/>
    <mergeCell ref="C52:G52"/>
    <mergeCell ref="L52:N52"/>
    <mergeCell ref="O52:Q52"/>
    <mergeCell ref="R52:R53"/>
    <mergeCell ref="A15:R15"/>
    <mergeCell ref="A14:D14"/>
    <mergeCell ref="E14:R14"/>
    <mergeCell ref="A35:R35"/>
    <mergeCell ref="A32:D32"/>
    <mergeCell ref="E32:R32"/>
    <mergeCell ref="A24:D24"/>
    <mergeCell ref="A22:D22"/>
    <mergeCell ref="E22:R22"/>
    <mergeCell ref="A23:D23"/>
    <mergeCell ref="E23:R23"/>
    <mergeCell ref="E20:R20"/>
    <mergeCell ref="A20:D20"/>
    <mergeCell ref="A48:R48"/>
    <mergeCell ref="E44:R44"/>
    <mergeCell ref="F5:P5"/>
    <mergeCell ref="J8:M8"/>
    <mergeCell ref="A49:R49"/>
    <mergeCell ref="A47:R47"/>
    <mergeCell ref="A243:R243"/>
    <mergeCell ref="H52:K52"/>
    <mergeCell ref="A39:R39"/>
    <mergeCell ref="A40:D40"/>
    <mergeCell ref="A41:D41"/>
    <mergeCell ref="A42:D42"/>
    <mergeCell ref="E40:R40"/>
    <mergeCell ref="E41:R41"/>
    <mergeCell ref="E42:R42"/>
    <mergeCell ref="A38:D38"/>
    <mergeCell ref="E16:R16"/>
    <mergeCell ref="E17:R17"/>
    <mergeCell ref="A248:R248"/>
    <mergeCell ref="A246:R246"/>
    <mergeCell ref="A245:R245"/>
    <mergeCell ref="A6:R6"/>
    <mergeCell ref="A9:R9"/>
    <mergeCell ref="A244:R244"/>
    <mergeCell ref="A247:R247"/>
    <mergeCell ref="E37:R37"/>
    <mergeCell ref="E38:R38"/>
    <mergeCell ref="E18:R18"/>
    <mergeCell ref="E24:R24"/>
    <mergeCell ref="A25:R25"/>
    <mergeCell ref="E26:R26"/>
    <mergeCell ref="A26:D26"/>
    <mergeCell ref="A17:D17"/>
    <mergeCell ref="A18:D18"/>
    <mergeCell ref="A44:D44"/>
    <mergeCell ref="E43:R43"/>
    <mergeCell ref="A43:D43"/>
    <mergeCell ref="E45:R45"/>
    <mergeCell ref="A45:D45"/>
    <mergeCell ref="E46:R46"/>
    <mergeCell ref="A46:D46"/>
    <mergeCell ref="A21:D21"/>
    <mergeCell ref="E21:R21"/>
    <mergeCell ref="A33:D33"/>
    <mergeCell ref="E33:R33"/>
    <mergeCell ref="A34:D34"/>
    <mergeCell ref="E36:R36"/>
    <mergeCell ref="E28:R28"/>
    <mergeCell ref="E27:R27"/>
    <mergeCell ref="A28:D28"/>
    <mergeCell ref="A27:D27"/>
    <mergeCell ref="E34:R34"/>
    <mergeCell ref="A31:D31"/>
    <mergeCell ref="E31:R31"/>
    <mergeCell ref="A30:D30"/>
  </mergeCells>
  <phoneticPr fontId="8" type="noConversion"/>
  <pageMargins left="0.7" right="0.7" top="0.75" bottom="0.75"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3718-6949-44D6-9316-A98BD49AE23C}">
  <dimension ref="A1:C72"/>
  <sheetViews>
    <sheetView topLeftCell="A33" workbookViewId="0">
      <selection activeCell="P43" sqref="P43"/>
    </sheetView>
  </sheetViews>
  <sheetFormatPr defaultRowHeight="14.4" x14ac:dyDescent="0.3"/>
  <cols>
    <col min="1" max="1" width="13.44140625" customWidth="1"/>
    <col min="2" max="3" width="12" bestFit="1" customWidth="1"/>
  </cols>
  <sheetData>
    <row r="1" spans="1:3" x14ac:dyDescent="0.3">
      <c r="B1" t="s">
        <v>526</v>
      </c>
      <c r="C1" t="s">
        <v>527</v>
      </c>
    </row>
    <row r="2" spans="1:3" x14ac:dyDescent="0.3">
      <c r="A2">
        <v>0</v>
      </c>
      <c r="B2">
        <v>24435.95</v>
      </c>
      <c r="C2">
        <v>24435.95</v>
      </c>
    </row>
    <row r="3" spans="1:3" x14ac:dyDescent="0.3">
      <c r="A3">
        <v>0</v>
      </c>
      <c r="B3">
        <v>69276.600000000006</v>
      </c>
      <c r="C3">
        <v>69276.600000000006</v>
      </c>
    </row>
    <row r="4" spans="1:3" x14ac:dyDescent="0.3">
      <c r="A4">
        <v>0</v>
      </c>
      <c r="B4">
        <v>255621.63</v>
      </c>
      <c r="C4">
        <v>255621.63</v>
      </c>
    </row>
    <row r="5" spans="1:3" x14ac:dyDescent="0.3">
      <c r="A5">
        <v>11744165.780000001</v>
      </c>
      <c r="B5">
        <v>257999.69</v>
      </c>
      <c r="C5">
        <v>257999.69</v>
      </c>
    </row>
    <row r="6" spans="1:3" x14ac:dyDescent="0.3">
      <c r="A6">
        <v>1147676.98</v>
      </c>
      <c r="B6">
        <v>286663.5</v>
      </c>
      <c r="C6">
        <v>286663.5</v>
      </c>
    </row>
    <row r="7" spans="1:3" x14ac:dyDescent="0.3">
      <c r="A7">
        <v>0</v>
      </c>
      <c r="B7">
        <v>294861.11</v>
      </c>
      <c r="C7">
        <v>294861.11</v>
      </c>
    </row>
    <row r="8" spans="1:3" x14ac:dyDescent="0.3">
      <c r="A8">
        <v>2015931.55</v>
      </c>
      <c r="B8">
        <v>319048.08</v>
      </c>
      <c r="C8">
        <v>319048.08</v>
      </c>
    </row>
    <row r="9" spans="1:3" x14ac:dyDescent="0.3">
      <c r="A9">
        <v>0</v>
      </c>
      <c r="B9">
        <v>334323.96999999997</v>
      </c>
      <c r="C9">
        <v>334323.96999999997</v>
      </c>
    </row>
    <row r="10" spans="1:3" x14ac:dyDescent="0.3">
      <c r="A10">
        <v>2227984.67</v>
      </c>
      <c r="B10">
        <v>340140.83</v>
      </c>
      <c r="C10">
        <v>340140.83</v>
      </c>
    </row>
    <row r="11" spans="1:3" x14ac:dyDescent="0.3">
      <c r="A11">
        <v>2758975.11</v>
      </c>
      <c r="B11">
        <v>340571.67</v>
      </c>
      <c r="C11">
        <v>340571.67</v>
      </c>
    </row>
    <row r="12" spans="1:3" x14ac:dyDescent="0.3">
      <c r="A12">
        <v>5228312.1400000006</v>
      </c>
      <c r="B12">
        <v>344483.67000000004</v>
      </c>
      <c r="C12">
        <v>344483.67000000004</v>
      </c>
    </row>
    <row r="13" spans="1:3" x14ac:dyDescent="0.3">
      <c r="A13">
        <v>1398666.52</v>
      </c>
      <c r="B13">
        <v>346929.73</v>
      </c>
      <c r="C13">
        <v>346929.73</v>
      </c>
    </row>
    <row r="14" spans="1:3" x14ac:dyDescent="0.3">
      <c r="A14">
        <v>2612602.9699999997</v>
      </c>
      <c r="B14">
        <v>347953.08999999997</v>
      </c>
      <c r="C14">
        <v>347953.08999999997</v>
      </c>
    </row>
    <row r="15" spans="1:3" x14ac:dyDescent="0.3">
      <c r="A15">
        <v>255621.63</v>
      </c>
      <c r="B15">
        <v>351482.3</v>
      </c>
      <c r="C15">
        <v>351482.3</v>
      </c>
    </row>
    <row r="16" spans="1:3" x14ac:dyDescent="0.3">
      <c r="A16">
        <v>0</v>
      </c>
      <c r="B16">
        <v>352346.80000000005</v>
      </c>
      <c r="C16">
        <v>352346.80000000005</v>
      </c>
    </row>
    <row r="17" spans="1:3" x14ac:dyDescent="0.3">
      <c r="A17">
        <v>866585.04</v>
      </c>
      <c r="B17">
        <v>352599.85</v>
      </c>
      <c r="C17">
        <v>352599.85</v>
      </c>
    </row>
    <row r="18" spans="1:3" x14ac:dyDescent="0.3">
      <c r="A18">
        <v>2309082.9500000002</v>
      </c>
      <c r="B18">
        <v>354456.64</v>
      </c>
      <c r="C18">
        <v>354456.64</v>
      </c>
    </row>
    <row r="19" spans="1:3" x14ac:dyDescent="0.3">
      <c r="A19">
        <v>0</v>
      </c>
      <c r="B19">
        <v>354652.12</v>
      </c>
      <c r="C19">
        <v>354652.12</v>
      </c>
    </row>
    <row r="20" spans="1:3" x14ac:dyDescent="0.3">
      <c r="A20">
        <v>2242406.9500000002</v>
      </c>
      <c r="B20">
        <v>355520.41</v>
      </c>
      <c r="C20">
        <v>355520.41</v>
      </c>
    </row>
    <row r="21" spans="1:3" x14ac:dyDescent="0.3">
      <c r="A21">
        <v>286663.5</v>
      </c>
      <c r="B21">
        <v>355756.68999999994</v>
      </c>
      <c r="C21">
        <v>355756.68999999994</v>
      </c>
    </row>
    <row r="22" spans="1:3" x14ac:dyDescent="0.3">
      <c r="A22">
        <v>15490710.23</v>
      </c>
      <c r="B22">
        <v>355786.85000000003</v>
      </c>
      <c r="C22">
        <v>355786.85000000003</v>
      </c>
    </row>
    <row r="23" spans="1:3" x14ac:dyDescent="0.3">
      <c r="A23">
        <v>2719538.23</v>
      </c>
      <c r="B23">
        <v>355809.95</v>
      </c>
      <c r="C23">
        <v>355809.95</v>
      </c>
    </row>
    <row r="24" spans="1:3" x14ac:dyDescent="0.3">
      <c r="A24">
        <v>2790122.54</v>
      </c>
      <c r="B24">
        <v>355837.07000000007</v>
      </c>
      <c r="C24">
        <v>355837.07000000007</v>
      </c>
    </row>
    <row r="25" spans="1:3" x14ac:dyDescent="0.3">
      <c r="A25">
        <v>0</v>
      </c>
      <c r="B25">
        <v>355837.56</v>
      </c>
      <c r="C25">
        <v>355837.56</v>
      </c>
    </row>
    <row r="26" spans="1:3" x14ac:dyDescent="0.3">
      <c r="A26">
        <v>1970418.02</v>
      </c>
      <c r="B26">
        <v>529400</v>
      </c>
      <c r="C26">
        <v>529400</v>
      </c>
    </row>
    <row r="27" spans="1:3" x14ac:dyDescent="0.3">
      <c r="A27">
        <v>0</v>
      </c>
      <c r="B27">
        <v>743519.82</v>
      </c>
      <c r="C27">
        <v>743519.82</v>
      </c>
    </row>
    <row r="28" spans="1:3" x14ac:dyDescent="0.3">
      <c r="A28">
        <v>1189339.5900000001</v>
      </c>
      <c r="B28">
        <v>866585.04</v>
      </c>
      <c r="C28">
        <v>866585.04</v>
      </c>
    </row>
    <row r="29" spans="1:3" x14ac:dyDescent="0.3">
      <c r="A29">
        <v>743519.82</v>
      </c>
      <c r="B29">
        <v>969653.02</v>
      </c>
      <c r="C29">
        <v>969653.02</v>
      </c>
    </row>
    <row r="30" spans="1:3" x14ac:dyDescent="0.3">
      <c r="A30">
        <v>969653.02</v>
      </c>
      <c r="B30">
        <v>1147676.98</v>
      </c>
      <c r="C30">
        <v>1147676.98</v>
      </c>
    </row>
    <row r="31" spans="1:3" x14ac:dyDescent="0.3">
      <c r="A31">
        <v>2719538.2300000004</v>
      </c>
      <c r="B31">
        <v>1189339.5900000001</v>
      </c>
      <c r="C31">
        <v>1189339.5900000001</v>
      </c>
    </row>
    <row r="32" spans="1:3" x14ac:dyDescent="0.3">
      <c r="A32">
        <v>0</v>
      </c>
      <c r="B32">
        <v>1398666.52</v>
      </c>
      <c r="C32">
        <v>1398666.52</v>
      </c>
    </row>
    <row r="33" spans="1:3" x14ac:dyDescent="0.3">
      <c r="A33">
        <v>0</v>
      </c>
      <c r="B33">
        <v>1930717.56</v>
      </c>
      <c r="C33">
        <v>1930717.56</v>
      </c>
    </row>
    <row r="34" spans="1:3" x14ac:dyDescent="0.3">
      <c r="A34">
        <v>24435.95</v>
      </c>
      <c r="B34">
        <v>1970418.02</v>
      </c>
      <c r="C34">
        <v>1970418.02</v>
      </c>
    </row>
    <row r="35" spans="1:3" x14ac:dyDescent="0.3">
      <c r="A35">
        <v>4090607.16</v>
      </c>
      <c r="B35">
        <v>2015931.55</v>
      </c>
      <c r="C35">
        <v>2015931.55</v>
      </c>
    </row>
    <row r="36" spans="1:3" x14ac:dyDescent="0.3">
      <c r="A36">
        <v>7955607.8600000003</v>
      </c>
      <c r="B36">
        <v>2227984.67</v>
      </c>
      <c r="C36">
        <v>2227984.67</v>
      </c>
    </row>
    <row r="37" spans="1:3" x14ac:dyDescent="0.3">
      <c r="A37">
        <v>351482.3</v>
      </c>
      <c r="B37">
        <v>2242406.9500000002</v>
      </c>
      <c r="C37">
        <v>2242406.9500000002</v>
      </c>
    </row>
    <row r="38" spans="1:3" x14ac:dyDescent="0.3">
      <c r="A38">
        <v>344483.67000000004</v>
      </c>
      <c r="B38">
        <v>2309082.9500000002</v>
      </c>
      <c r="C38">
        <v>2309082.9500000002</v>
      </c>
    </row>
    <row r="39" spans="1:3" x14ac:dyDescent="0.3">
      <c r="A39">
        <v>355809.95</v>
      </c>
      <c r="B39">
        <v>2402278.6</v>
      </c>
      <c r="C39">
        <v>2402278.6</v>
      </c>
    </row>
    <row r="40" spans="1:3" x14ac:dyDescent="0.3">
      <c r="A40">
        <v>355837.56</v>
      </c>
      <c r="B40">
        <v>2612602.9699999997</v>
      </c>
      <c r="C40">
        <v>2612602.9699999997</v>
      </c>
    </row>
    <row r="41" spans="1:3" x14ac:dyDescent="0.3">
      <c r="A41">
        <v>355786.85000000003</v>
      </c>
      <c r="B41">
        <v>2618815.9500000002</v>
      </c>
      <c r="C41">
        <v>2618815.9500000002</v>
      </c>
    </row>
    <row r="42" spans="1:3" x14ac:dyDescent="0.3">
      <c r="A42">
        <v>354652.12</v>
      </c>
      <c r="B42">
        <v>2719538.23</v>
      </c>
      <c r="C42">
        <v>2719538.23</v>
      </c>
    </row>
    <row r="43" spans="1:3" x14ac:dyDescent="0.3">
      <c r="A43">
        <v>347953.08999999997</v>
      </c>
      <c r="B43">
        <v>2719538.2300000004</v>
      </c>
      <c r="C43">
        <v>2719538.23</v>
      </c>
    </row>
    <row r="44" spans="1:3" x14ac:dyDescent="0.3">
      <c r="A44">
        <v>352346.80000000005</v>
      </c>
      <c r="B44">
        <v>2758975.11</v>
      </c>
      <c r="C44">
        <v>2758975.11</v>
      </c>
    </row>
    <row r="45" spans="1:3" x14ac:dyDescent="0.3">
      <c r="A45">
        <v>340571.67</v>
      </c>
      <c r="B45">
        <v>2790122.54</v>
      </c>
      <c r="C45">
        <v>2790122.54</v>
      </c>
    </row>
    <row r="46" spans="1:3" x14ac:dyDescent="0.3">
      <c r="A46">
        <v>340140.83</v>
      </c>
      <c r="B46">
        <v>4090607.16</v>
      </c>
      <c r="C46">
        <v>4090607.16</v>
      </c>
    </row>
    <row r="47" spans="1:3" x14ac:dyDescent="0.3">
      <c r="A47">
        <v>355756.68999999994</v>
      </c>
      <c r="B47">
        <v>5228312.1400000006</v>
      </c>
      <c r="C47">
        <v>5228312.1400000006</v>
      </c>
    </row>
    <row r="48" spans="1:3" x14ac:dyDescent="0.3">
      <c r="A48">
        <v>352599.85</v>
      </c>
      <c r="B48">
        <v>7955607.8600000003</v>
      </c>
      <c r="C48">
        <v>7955607.8600000003</v>
      </c>
    </row>
    <row r="49" spans="1:3" x14ac:dyDescent="0.3">
      <c r="A49">
        <v>355837.07000000007</v>
      </c>
      <c r="B49">
        <v>9415362.1899999995</v>
      </c>
      <c r="C49">
        <v>9415362.1899999995</v>
      </c>
    </row>
    <row r="50" spans="1:3" x14ac:dyDescent="0.3">
      <c r="A50">
        <v>319048.08</v>
      </c>
      <c r="B50">
        <v>11744165.780000001</v>
      </c>
      <c r="C50">
        <v>11744165.780000001</v>
      </c>
    </row>
    <row r="51" spans="1:3" x14ac:dyDescent="0.3">
      <c r="A51">
        <v>354456.64</v>
      </c>
      <c r="B51">
        <v>15490710.23</v>
      </c>
      <c r="C51">
        <v>15490710.23</v>
      </c>
    </row>
    <row r="52" spans="1:3" x14ac:dyDescent="0.3">
      <c r="A52">
        <v>355520.41</v>
      </c>
      <c r="B52">
        <v>15826450</v>
      </c>
      <c r="C52">
        <v>15826450</v>
      </c>
    </row>
    <row r="53" spans="1:3" x14ac:dyDescent="0.3">
      <c r="A53">
        <v>346929.73</v>
      </c>
      <c r="B53">
        <v>28585572.52</v>
      </c>
      <c r="C53">
        <v>28585572.52</v>
      </c>
    </row>
    <row r="54" spans="1:3" x14ac:dyDescent="0.3">
      <c r="A54">
        <v>294861.11</v>
      </c>
      <c r="B54">
        <v>91755414.25</v>
      </c>
      <c r="C54">
        <v>91755414.25</v>
      </c>
    </row>
    <row r="55" spans="1:3" x14ac:dyDescent="0.3">
      <c r="A55">
        <v>0</v>
      </c>
    </row>
    <row r="56" spans="1:3" x14ac:dyDescent="0.3">
      <c r="A56">
        <v>9415362.1899999995</v>
      </c>
    </row>
    <row r="57" spans="1:3" x14ac:dyDescent="0.3">
      <c r="A57">
        <v>2402278.6</v>
      </c>
    </row>
    <row r="58" spans="1:3" x14ac:dyDescent="0.3">
      <c r="A58">
        <v>334323.96999999997</v>
      </c>
    </row>
    <row r="59" spans="1:3" x14ac:dyDescent="0.3">
      <c r="A59">
        <v>1930717.56</v>
      </c>
    </row>
    <row r="60" spans="1:3" x14ac:dyDescent="0.3">
      <c r="A60">
        <v>15826450</v>
      </c>
    </row>
    <row r="61" spans="1:3" x14ac:dyDescent="0.3">
      <c r="A61">
        <v>0</v>
      </c>
    </row>
    <row r="62" spans="1:3" x14ac:dyDescent="0.3">
      <c r="A62">
        <v>0</v>
      </c>
    </row>
    <row r="63" spans="1:3" x14ac:dyDescent="0.3">
      <c r="A63">
        <v>0</v>
      </c>
    </row>
    <row r="64" spans="1:3" x14ac:dyDescent="0.3">
      <c r="A64">
        <v>257999.69</v>
      </c>
    </row>
    <row r="65" spans="1:3" x14ac:dyDescent="0.3">
      <c r="A65">
        <v>69276.600000000006</v>
      </c>
    </row>
    <row r="66" spans="1:3" x14ac:dyDescent="0.3">
      <c r="A66">
        <v>0</v>
      </c>
    </row>
    <row r="67" spans="1:3" x14ac:dyDescent="0.3">
      <c r="A67">
        <v>0</v>
      </c>
    </row>
    <row r="68" spans="1:3" x14ac:dyDescent="0.3">
      <c r="A68">
        <v>529400</v>
      </c>
    </row>
    <row r="69" spans="1:3" x14ac:dyDescent="0.3">
      <c r="A69">
        <v>91755414.25</v>
      </c>
    </row>
    <row r="70" spans="1:3" x14ac:dyDescent="0.3">
      <c r="A70">
        <v>2618815.9500000002</v>
      </c>
    </row>
    <row r="71" spans="1:3" x14ac:dyDescent="0.3">
      <c r="A71">
        <v>28585572.52</v>
      </c>
    </row>
    <row r="72" spans="1:3" x14ac:dyDescent="0.3">
      <c r="B72" s="22">
        <f>SUM(B2:B54)</f>
        <v>235717852.19</v>
      </c>
      <c r="C72" s="22">
        <f>SUM(C2:C71)</f>
        <v>235717852.19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Šarkauskaitė</dc:creator>
  <cp:lastModifiedBy>Regina Katkevičienė</cp:lastModifiedBy>
  <cp:lastPrinted>2020-06-17T08:08:21Z</cp:lastPrinted>
  <dcterms:created xsi:type="dcterms:W3CDTF">2020-01-23T06:42:18Z</dcterms:created>
  <dcterms:modified xsi:type="dcterms:W3CDTF">2022-02-10T09:05:58Z</dcterms:modified>
</cp:coreProperties>
</file>