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arnybos\14000 Veiklos planavimo ir finansų tarnyba\14200 Buhalterinės apskaitos skyrius\Vidinis\Beata.Punienė\"/>
    </mc:Choice>
  </mc:AlternateContent>
  <xr:revisionPtr revIDLastSave="0" documentId="13_ncr:1_{9DCEF98C-2D96-4865-8DBA-173890FF0324}" xr6:coauthVersionLast="45" xr6:coauthVersionMax="45" xr10:uidLastSave="{00000000-0000-0000-0000-000000000000}"/>
  <workbookProtection workbookAlgorithmName="SHA-512" workbookHashValue="/OpcZTKk1JojwNRnYmVx6sejXkTdRgmAEpT2VpOumJLFOmhvqTqMk+TbtlIGo2K0WIe2q/dgRTc5Ci6odVt94w==" workbookSaltValue="lStwJHeyteFuUbq+i0agsA==" workbookSpinCount="100000" lockStructure="1"/>
  <bookViews>
    <workbookView xWindow="-108" yWindow="-108" windowWidth="23256" windowHeight="12576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</sheets>
  <definedNames>
    <definedName name="_xlnm.Print_Area" localSheetId="0">'Finansiniai duomenys'!$B$2:$E$167</definedName>
    <definedName name="_xlnm.Print_Area" localSheetId="1">'Finansiniai duomenys(2015-2016)'!$B$2:$E$149</definedName>
    <definedName name="_xlnm.Print_Area" localSheetId="2">'Suteikta parama'!$B$2:$M$96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7" i="2" l="1"/>
  <c r="T1" i="2" l="1"/>
  <c r="S1" i="2"/>
  <c r="R1" i="2"/>
  <c r="C9" i="2" s="1"/>
  <c r="C10" i="2" l="1"/>
  <c r="C126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C142" i="2" l="1"/>
  <c r="E45" i="2" l="1"/>
  <c r="C45" i="2"/>
  <c r="E39" i="2"/>
  <c r="E42" i="2" s="1"/>
  <c r="C39" i="2"/>
  <c r="C42" i="2" s="1"/>
  <c r="C65" i="2"/>
  <c r="C83" i="2"/>
  <c r="C94" i="2"/>
  <c r="E94" i="2"/>
  <c r="E118" i="2"/>
  <c r="C118" i="2"/>
  <c r="E107" i="2"/>
  <c r="E83" i="2"/>
  <c r="E65" i="2"/>
  <c r="E59" i="2"/>
  <c r="C59" i="2"/>
  <c r="E24" i="2"/>
  <c r="E71" i="2" l="1"/>
  <c r="C71" i="2"/>
  <c r="C100" i="2"/>
  <c r="E48" i="2"/>
  <c r="E100" i="2"/>
  <c r="C48" i="2"/>
  <c r="C50" i="2" s="1"/>
  <c r="E50" i="2" l="1"/>
  <c r="E102" i="2"/>
  <c r="C102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Lina</author>
    <author>Paulius Šimkūnas</author>
  </authors>
  <commentList>
    <comment ref="C14" authorId="0" shapeId="0" xr:uid="{49E1501F-B331-481C-8291-49D957C03539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D0F8A2B2-C08F-446D-A9F3-066817777785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26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savivaldybė;
Jeigu įmonės teisinė forma savivaldybės įmonė (SĮ), nurodykite - 100,0%</t>
        </r>
      </text>
    </comment>
    <comment ref="C27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</t>
        </r>
      </text>
    </comment>
    <comment ref="C30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</t>
        </r>
      </text>
    </comment>
    <comment ref="C43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3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69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69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74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75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5" authorId="0" shapeId="0" xr:uid="{AE74B0DC-A0E2-4F3A-A77D-3AF067251424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0" authorId="0" shapeId="0" xr:uid="{EA80763C-A37F-4788-9FED-0885505573D6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90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93" authorId="0" shapeId="0" xr:uid="{401EFF64-E0E3-48C0-B79A-B710CF82B2F9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93" authorId="0" shapeId="0" xr:uid="{797B8970-D308-4E99-8886-A8FC8C85B97C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98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98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2" authorId="0" shapeId="0" xr:uid="{00000000-0006-0000-0000-000011000000}">
      <text>
        <r>
          <rPr>
            <sz val="9"/>
            <color indexed="81"/>
            <rFont val="Tahoma"/>
            <charset val="1"/>
          </rPr>
          <t>Jei balansas susibalansuoja, matysite žodį "Balansas"; jei nesibalansuoja - matysite disbalanso dydį (skirtumą).</t>
        </r>
      </text>
    </comment>
    <comment ref="C110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0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19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19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26" authorId="0" shapeId="0" xr:uid="{0E90C3FC-D8EE-4659-B5FD-F5922C8DD8A2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27" authorId="3" shapeId="0" xr:uid="{00000000-0006-0000-0000-00001C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8" authorId="3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9" authorId="2" shapeId="0" xr:uid="{00000000-0006-0000-0000-00001E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29" authorId="2" shapeId="0" xr:uid="{00000000-0006-0000-0000-00001F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29" authorId="0" shapeId="0" xr:uid="{5945EE37-F774-4566-BF99-D2449B23C90D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29" authorId="4" shapeId="0" xr:uid="{62858FDE-5483-414A-A795-7FA263B17351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30" authorId="3" shapeId="0" xr:uid="{00000000-0006-0000-0000-000021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0" authorId="0" shapeId="0" xr:uid="{A81E7F63-77EA-40B5-8AB6-FB3C2C944ED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0" authorId="0" shapeId="0" xr:uid="{D2EA86BF-D422-41E4-8A63-BEB255DDC37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1" authorId="3" shapeId="0" xr:uid="{0BC64BA1-A8E0-48E9-A3D3-984BBDB2D5C1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2" authorId="3" shapeId="0" xr:uid="{ACD1EFC7-58D2-47BD-933F-580CD3316254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3" authorId="3" shapeId="0" xr:uid="{D2CCA948-43C2-4150-8275-9BFF2AA1E982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4" authorId="3" shapeId="0" xr:uid="{2E2A801A-0052-431C-B0C6-EE0F9472B175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5" authorId="3" shapeId="0" xr:uid="{B03C4F9E-25BB-4FCA-B811-E71464069C23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6" authorId="3" shapeId="0" xr:uid="{06041EBC-E752-4494-BB47-0DADC3CD111A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7" authorId="3" shapeId="0" xr:uid="{1D866085-FC42-438C-80CE-249D096F9B7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8" authorId="3" shapeId="0" xr:uid="{C4F9C89B-8C7B-44D7-8AD5-F369288EBD3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9" authorId="3" shapeId="0" xr:uid="{EF8FE470-2026-4BB4-8386-8BCB69AAB84B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40" authorId="3" shapeId="0" xr:uid="{17340E0D-9EEC-4BC3-8E25-248425D6A96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C142" authorId="0" shapeId="0" xr:uid="{1FE97FF1-53C8-412F-A2EE-80D24A23F929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43" authorId="3" shapeId="0" xr:uid="{00000000-0006-0000-0000-00002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4" authorId="3" shapeId="0" xr:uid="{00000000-0006-0000-0000-00002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5" authorId="2" shapeId="0" xr:uid="{00000000-0006-0000-0000-00002F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45" authorId="2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45" authorId="0" shapeId="0" xr:uid="{E5FA8A32-4283-42FB-9216-37780F6C2561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45" authorId="4" shapeId="0" xr:uid="{E00BC2CD-85BF-409C-BFAC-CBDD3012F606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46" authorId="3" shapeId="0" xr:uid="{00000000-0006-0000-0000-000032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</t>
        </r>
      </text>
    </comment>
    <comment ref="D146" authorId="0" shapeId="0" xr:uid="{DEEC2521-91D9-4C03-B55F-8F50A0DD213C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6" authorId="0" shapeId="0" xr:uid="{A93266C7-4A2B-4854-8F23-E32AEBD3F6A6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7" authorId="0" shapeId="0" xr:uid="{5B200DB3-160D-4552-BCB3-65B0DEB32AC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8" authorId="0" shapeId="0" xr:uid="{89A305D8-CE00-47C8-ADAA-9B024347BD36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9" authorId="0" shapeId="0" xr:uid="{9DFD002E-2FB1-4991-8B40-737B64CF3D3A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0" authorId="0" shapeId="0" xr:uid="{44B513CC-1955-4018-A51D-D9B0E078703C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1" authorId="0" shapeId="0" xr:uid="{B205696D-7608-4CD4-9DF1-CFC8487D558F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2" authorId="0" shapeId="0" xr:uid="{C7A82F25-DB95-4EEC-8840-F15B25A56CF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3" authorId="0" shapeId="0" xr:uid="{940E01CA-D89D-4B8E-82D3-523D3E67C71B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4" authorId="0" shapeId="0" xr:uid="{8B8D3322-BF5D-459B-9CB5-F6BC50AB4E5E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5" authorId="0" shapeId="0" xr:uid="{4EB17AA0-BEAE-45A1-930B-5BFE74727C95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6" authorId="0" shapeId="0" xr:uid="{4437703C-34F3-4DE7-BF0A-F9E7AF38A708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C164" authorId="0" shapeId="0" xr:uid="{00000000-0006-0000-0000-00003E000000}">
      <text>
        <r>
          <rPr>
            <sz val="9"/>
            <color indexed="81"/>
            <rFont val="Tahoma"/>
            <charset val="1"/>
          </rPr>
          <t>Data, kai atsakingas asmuo patvirtina duomenų tikrumą.</t>
        </r>
      </text>
    </comment>
    <comment ref="C166" authorId="0" shapeId="0" xr:uid="{65186315-3FB0-4664-B9E0-49FF4391892F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charset val="1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charset val="1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charset val="1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98A7FB29-52EA-4C36-B8CF-4B01803F8A67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sharedStrings.xml><?xml version="1.0" encoding="utf-8"?>
<sst xmlns="http://schemas.openxmlformats.org/spreadsheetml/2006/main" count="892" uniqueCount="472">
  <si>
    <t>Atsakingo asmens parašas (reikalingas tik skenuotoje versijoje)</t>
  </si>
  <si>
    <t>Atsakingo asmens kontaktiniai duomenys (telefono nr. ir elektroninio pašto adresas)</t>
  </si>
  <si>
    <t>Atsakingas asmuo (vardas, pavardė, pareigos)</t>
  </si>
  <si>
    <t>Lentelės duomenų patvirtinimo data</t>
  </si>
  <si>
    <t>Informacija apie lentelės duomenų tikrumą patvirtinantį asmenį</t>
  </si>
  <si>
    <t>Jei turite pastabų dėl užpildytos informacijos, pateikite jas čia:</t>
  </si>
  <si>
    <t>Pastabos</t>
  </si>
  <si>
    <t>Lentelės užpildymo dieną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</si>
  <si>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</si>
  <si>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Informacija apie darbuotojus</t>
  </si>
  <si>
    <t>Nusidėvėjimas ir amortizacija, įskaičiuoti į ataskaitinio laikotarpio pelno (nuostolių) ataskaitą</t>
  </si>
  <si>
    <t>Kita informacija</t>
  </si>
  <si>
    <t>Ar balansas susibalansuoja?</t>
  </si>
  <si>
    <t>Nuosavo kapitalo ir įsipareigojimų iš viso</t>
  </si>
  <si>
    <t>Įsipareigojimai, susiję su ilgalaikiu turtu, laikomu pardavimui</t>
  </si>
  <si>
    <t>Iš viso įsipareigojimų</t>
  </si>
  <si>
    <t xml:space="preserve">             Trumpalaikės finansinės skolos</t>
  </si>
  <si>
    <t>-Iš jų: Ilgalaikių finansinių skolų einamųjų metų dalis</t>
  </si>
  <si>
    <t>Trumpalaikiai įsipareigojimai</t>
  </si>
  <si>
    <t>-Iš jų: Ilgalaikės finansinės skolos</t>
  </si>
  <si>
    <t>Ilgalaikiai įsipareigojimai</t>
  </si>
  <si>
    <t>Dotacijos, subsidijos</t>
  </si>
  <si>
    <t>Nuosavas kapitalas</t>
  </si>
  <si>
    <t>Nepaskirstytasis pelnas (nuostoliai)</t>
  </si>
  <si>
    <t>-Iš jų: Privalomasis rezervas</t>
  </si>
  <si>
    <t>Rezervai</t>
  </si>
  <si>
    <t>Perkainojimo rezervas (rezultatai)</t>
  </si>
  <si>
    <t>Turtą, kuris pagal įstatymus gali būti tik valstybės nuosavybė, atitinkantis kapitalas</t>
  </si>
  <si>
    <t>-Iš jo: Įstatinio (pasirašytojo) kapitalo dalis</t>
  </si>
  <si>
    <t>Turto iš viso</t>
  </si>
  <si>
    <t>Ilgalaikis turtas, laikomas pardavimui</t>
  </si>
  <si>
    <t>Trumpalaikis turtas</t>
  </si>
  <si>
    <t>Pinigai ir pinigų ekvivalentai</t>
  </si>
  <si>
    <t>Kitas trumpalaikis turtas</t>
  </si>
  <si>
    <t>Per vienerius metus gautinos sumos</t>
  </si>
  <si>
    <t>Atsargos, išankstiniai apmokėjimai ir nebaigtos vykdyti sutartys</t>
  </si>
  <si>
    <t>Ilgalaikis turtas</t>
  </si>
  <si>
    <t>Biologinis turtas</t>
  </si>
  <si>
    <t>Kitas ilgalaikis turtas</t>
  </si>
  <si>
    <t>Finansinis turtas</t>
  </si>
  <si>
    <t>Materialusis turtas</t>
  </si>
  <si>
    <t>Nematerialusis turtas</t>
  </si>
  <si>
    <t>Balansas</t>
  </si>
  <si>
    <t>Grynasis pelnas (nuostoliai)</t>
  </si>
  <si>
    <t>Pelno mokestis</t>
  </si>
  <si>
    <t>Pelnas (nuostoliai) prieš apmokestinimą</t>
  </si>
  <si>
    <t>Sąnaudos</t>
  </si>
  <si>
    <t>Pajamos</t>
  </si>
  <si>
    <t>Finansinė ir investicinė veikla</t>
  </si>
  <si>
    <t>Dotacijos, susijusios su pajamomis</t>
  </si>
  <si>
    <t>Bendrasis pelnas (nuostoliai)</t>
  </si>
  <si>
    <t>Pardavimo savikaina</t>
  </si>
  <si>
    <t>Pardavimo pajamos</t>
  </si>
  <si>
    <t>Pelno (nuostolių) ataskaita</t>
  </si>
  <si>
    <t>Lentelėse turi būti pateikiami audituoti metiniai duomenys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</si>
  <si>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</si>
  <si>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Kur įmanoma, duomenys pateikiami augimo (agregavimo) principu</t>
  </si>
  <si>
    <t>Kitų akcininkų valdoma dalis</t>
  </si>
  <si>
    <t>Kiti akcininkai</t>
  </si>
  <si>
    <t>Akcininkas Nr.5</t>
  </si>
  <si>
    <t>Akcininkas Nr.4</t>
  </si>
  <si>
    <t>Akcininkas Nr.3</t>
  </si>
  <si>
    <t>Akcininkas Nr.2</t>
  </si>
  <si>
    <t>Akcininkas Nr.1</t>
  </si>
  <si>
    <t>Valdoma akcijų dalis</t>
  </si>
  <si>
    <t>5 didžiausi akcininkai</t>
  </si>
  <si>
    <t>Akcininkų sąrašas</t>
  </si>
  <si>
    <t>Įmonės vyr. finansininkas (vyr. buhalteris)</t>
  </si>
  <si>
    <t>Įmonės direktorius (generalinis direktorius)</t>
  </si>
  <si>
    <t>Įmonės kodas</t>
  </si>
  <si>
    <t>-</t>
  </si>
  <si>
    <t>dalyvaujantis atskyrime</t>
  </si>
  <si>
    <t>Europos bendrovė, kurios buveinė perkeliama</t>
  </si>
  <si>
    <t>inicijuojantis Europos bendrovės steigimą valdymo (holdingo) būdu</t>
  </si>
  <si>
    <t>inicijuojantis Europos bendrovės steigimą jungimo būdu</t>
  </si>
  <si>
    <t>likviduojamas</t>
  </si>
  <si>
    <t>bankrutavęs</t>
  </si>
  <si>
    <t>bankrutuojantis</t>
  </si>
  <si>
    <t>restruktūrizuojamas</t>
  </si>
  <si>
    <t>pertvarkomas</t>
  </si>
  <si>
    <t>dalyvaujantis reorganizavime</t>
  </si>
  <si>
    <t>reorganizuojamas</t>
  </si>
  <si>
    <t>Įmonės teisinis statusas</t>
  </si>
  <si>
    <t>Uždaroji akcinė bendrovė (UAB)</t>
  </si>
  <si>
    <t>Akcinė bendrovė (AB)</t>
  </si>
  <si>
    <t>Teisinė forma</t>
  </si>
  <si>
    <t>Įmonės pavadinimas</t>
  </si>
  <si>
    <t>Centralizuotai valdomą valstybės turtą atitinkantis kapitalas</t>
  </si>
  <si>
    <t>Kitos veiklos rezultatai</t>
  </si>
  <si>
    <t>Pardavimo sąnaudos</t>
  </si>
  <si>
    <t>Bendrosios ir administracinės sąnaudos</t>
  </si>
  <si>
    <t>Veiklos pelnas (nuostoliai)</t>
  </si>
  <si>
    <t>Ateinančių laikotarpių sąnaudos ir sukauptos pajamos</t>
  </si>
  <si>
    <t>Atidėjimai</t>
  </si>
  <si>
    <t>Sukauptos sąnaudos ir ateinančių laikotarpių pajamos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</si>
  <si>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</si>
  <si>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</si>
  <si>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</si>
  <si>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</si>
  <si>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</si>
  <si>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LENTELĖSE DUOMENYS PATEIKIAMI TŪKSTANČIAIS EURŲ (JEI NENURODYTA KITAIP), VIENO SKAIČIAUS PO KABLELIO TIKSLUMU</t>
  </si>
  <si>
    <t>Pateikite tikslią internetinės svetainės nuorodą, kurioje skelbiama informaciją apie suteiktą paramą</t>
  </si>
  <si>
    <t>Savivaldybės įmonė (SĮ)</t>
  </si>
  <si>
    <t>Įmonės įsteigimo data</t>
  </si>
  <si>
    <t>Sektorius, kuriame veikia įmonė</t>
  </si>
  <si>
    <t>Butų ūkiai</t>
  </si>
  <si>
    <t>Komunalinės paslaugos: kita</t>
  </si>
  <si>
    <t>Atliekos ir šalinimo paslaugos</t>
  </si>
  <si>
    <t>Viešasis transportas</t>
  </si>
  <si>
    <t>Kitos transporto paslaugos</t>
  </si>
  <si>
    <t>Statyba ir architektūra</t>
  </si>
  <si>
    <t>Sveikatos priežiūros paslaugos</t>
  </si>
  <si>
    <t>Leidyba</t>
  </si>
  <si>
    <t xml:space="preserve">Komunalinės paslaugos: vanduo (nurodyti laukelyje žemiau, ar įmonė tik nuomoja infrastruktūrą, ar pati teikia paslaugas galutiniams vartotojams) </t>
  </si>
  <si>
    <t>Komunalinės paslaugos: šilumos tinklai (nurodyti laukelyje žemiau, ar įmonė tik nuomoja infrastruktūrą, ar pati teikia paslaugas galutiniams vartotojams)</t>
  </si>
  <si>
    <t>Kita (nurodyti laukelyje žemiau pagrindines veiklos sritis)</t>
  </si>
  <si>
    <t>Paskirtų valdybos narių skaičius</t>
  </si>
  <si>
    <t>Ar įmonėje sudaryta valdyba?</t>
  </si>
  <si>
    <t xml:space="preserve">(Valdybos narių skaičius, numatytas įstatuose ar kitame dokumente) </t>
  </si>
  <si>
    <t>Taip, sudaryta</t>
  </si>
  <si>
    <t>Valdybos narių sąrašas ir jų užimamos pareigos</t>
  </si>
  <si>
    <t>Vardas Pavardė</t>
  </si>
  <si>
    <t>Ne, bet įmonės įstatuose toks organas numatytas</t>
  </si>
  <si>
    <t>Valdybos pirmininkas</t>
  </si>
  <si>
    <t>Ne, pagal įmonės įstatus toks organas nesudaromas</t>
  </si>
  <si>
    <t>Valdybos narys</t>
  </si>
  <si>
    <t>Paskirtų stebėtojų tarybos narių skaičius</t>
  </si>
  <si>
    <t>Ar įmonėje sudaryta stebėtojų taryba?</t>
  </si>
  <si>
    <t>(Stebėtojų tarybos narių skaičius, numatytas įstatuose ar kitame dokumente)</t>
  </si>
  <si>
    <t>Stebėtojų tarybos narių sąrašas ir jų užimamos pareigos</t>
  </si>
  <si>
    <t>Stebėtojų tarybos pirmininkas</t>
  </si>
  <si>
    <t>Stebėtojų tarybos narys</t>
  </si>
  <si>
    <t>-Iš jo: Mažumai tenkanti grynojo pelno dalis (pildoma akcinių bendrovių/uždarųjų akcinių bendrovių, turinčių kontroliuojamų įmonių)</t>
  </si>
  <si>
    <t>Mažumai tenkanti nuosavo kapitalo dalis (pildoma tik akcinių bendrovių/uždarųjų akcinių bendrovių, turinčių kontroliuojamų įmonių)</t>
  </si>
  <si>
    <t>Ar bendrovė turi pasitvirtinusi bendrovės paramos valdymo taisykles ar paramos fondo paramos valdymo taisykles?</t>
  </si>
  <si>
    <t>Taip, patvirtintos bendrovės paramos valdymo taisyklės</t>
  </si>
  <si>
    <t>Ne, paramos valdymo taisyklės nepatvirtintos (nors parama teikiama ar planuojama ją teikti)</t>
  </si>
  <si>
    <t>Ne, parama nebuvo teikiama ir (ar) neplanuojama jos teikti</t>
  </si>
  <si>
    <t>Taip, patvirtintos paramos fondo paramos valdymo taisyklės</t>
  </si>
  <si>
    <t>Jeigu paramos valdymo taisyklės patvirtintos, nurodykite jų patvirtinimo datą</t>
  </si>
  <si>
    <t>Kapitalas (jeigu įmonės teisinė forma yra AB ar UAB) / Įmonės savininko kapitalas (jeigu įmonės teisinė forma yra SĮ)</t>
  </si>
  <si>
    <t>Skirstant ataskaitinio laikotarpio pelną akcininkams paskirti dividendai (savininkui paskirta pelno įmoka, jei pildoma SĮ)</t>
  </si>
  <si>
    <t>Iš jų: administracijos darbuotojų skaičius laikotarpio pabaigoje</t>
  </si>
  <si>
    <t>Užimamos pareigos (pagrindinėje darbovietėje)</t>
  </si>
  <si>
    <t>Pirmininkas</t>
  </si>
  <si>
    <t>Pirmininkas (nepriklausomas narys)</t>
  </si>
  <si>
    <t>Narys</t>
  </si>
  <si>
    <t>Nepriklausomas narys</t>
  </si>
  <si>
    <t>Pozicija ir nepriklausomumas</t>
  </si>
  <si>
    <t>Ar bendrovė turi kontroliuojamų įmonių? (pildo tik akcinės bendrovės ir uždarosios akcinės bendrovės)</t>
  </si>
  <si>
    <t>Nurodykite bendrovės kontroliuojamas įmones (pildoma, jei bendrovė turi kontroliuojamų įmonių)</t>
  </si>
  <si>
    <t>Įmonės teisės ir įsipareigojimai, nenurodyti balanse</t>
  </si>
  <si>
    <t xml:space="preserve"> </t>
  </si>
  <si>
    <t>Viso disponuojamo nekilnojamojo turto plotas, kv. m.</t>
  </si>
  <si>
    <t>Turtines ir neturtines teisės ir pareigas įmonėje/bendrovėje įgyvendinanti institucija (arba didžiausią akcijų dalį valdanti institucija)</t>
  </si>
  <si>
    <t>Savivaldybei priklausanti dalis (%)</t>
  </si>
  <si>
    <t>2015 metai</t>
  </si>
  <si>
    <t>2016 metai</t>
  </si>
  <si>
    <t>Darbuotojų skaičius laikotarpio pabaigoje</t>
  </si>
  <si>
    <t>Vidutinis sąlyginis darbuotojų skaičius per laikotarpį</t>
  </si>
  <si>
    <t>Bendros darbo apmokėjimo lėšos</t>
  </si>
  <si>
    <t>Komunalinės paslaugos: kita (nurodykite laukelyje žemiau)</t>
  </si>
  <si>
    <t>Viešinamos informacijos apie savivaldybių valdomų įmonių veiklą ir rezultatus formos</t>
  </si>
  <si>
    <t>1 priedas</t>
  </si>
  <si>
    <t>2 priedas</t>
  </si>
  <si>
    <t>Informacija apie savivaldybių valdomų bendrovių suteiktą paramą</t>
  </si>
  <si>
    <t>Informacija apie savivaldybių valdomų įmonių veiklą ir rezultatus 2015 - 2016 metais</t>
  </si>
  <si>
    <t>Viešinamos informacijos apie savivaldybių valdomų įmonių veiklą ir rezultatus forma</t>
  </si>
  <si>
    <t>UAB „Akmenės vandenys“</t>
  </si>
  <si>
    <t>UAB „Naujosios Akmenės komunalininkas“</t>
  </si>
  <si>
    <t>UAB Naujosios Akmenės autobusų parkas</t>
  </si>
  <si>
    <t>UAB „Akmenės profilaktinė dezinfekcija“</t>
  </si>
  <si>
    <t>UAB „Dzūkijos vandenys“</t>
  </si>
  <si>
    <t>UAB „Alytaus šilumos tinklai“</t>
  </si>
  <si>
    <t>SĮ Alytaus telekinas</t>
  </si>
  <si>
    <t>UAB „Alytaus butų ūkis“</t>
  </si>
  <si>
    <t>UAB Alytaus regiono atliekų tvarkymo centras</t>
  </si>
  <si>
    <t>SĮ „Simno komunalininkas“</t>
  </si>
  <si>
    <t>UAB „Anykščių vandenys“</t>
  </si>
  <si>
    <t>UAB Anykščių komunalinis ūkis</t>
  </si>
  <si>
    <t>UAB „Anykščių šiluma“</t>
  </si>
  <si>
    <t>UAB „Birštono vandentiekis“</t>
  </si>
  <si>
    <t>UAB „Birštono šiluma“</t>
  </si>
  <si>
    <t>AB Birštono sanatorija „Versmė“</t>
  </si>
  <si>
    <t>SĮ Biržų agrolaboratorija</t>
  </si>
  <si>
    <t>UAB Biržų autobusų parkas</t>
  </si>
  <si>
    <t>UAB „Biržų šilumos tinklai“</t>
  </si>
  <si>
    <t>UAB „Biržų vandenys“</t>
  </si>
  <si>
    <t>AB „Druskininkų šilumos tinklai“</t>
  </si>
  <si>
    <t>UAB „Druskininkų vandenys“</t>
  </si>
  <si>
    <t>UAB „Druskininkų sveikatinimo ir poilsio centras AQUA“</t>
  </si>
  <si>
    <t>UAB „Druskininkų butų ūkis“</t>
  </si>
  <si>
    <t>UAB Ignalinos autobusų parkas</t>
  </si>
  <si>
    <t>UAB „Didžiasalio komunalinės paslaugos“</t>
  </si>
  <si>
    <t>UAB Ignalinos butų ūkis</t>
  </si>
  <si>
    <t xml:space="preserve">UAB „Ignalinos vanduo“ </t>
  </si>
  <si>
    <t>UAB Ignalinos šilumos tinklai</t>
  </si>
  <si>
    <t xml:space="preserve">SĮ „Kompata“ </t>
  </si>
  <si>
    <t>UAB „Jonavos paslaugos“</t>
  </si>
  <si>
    <t>UAB „Jonavos vandenys“</t>
  </si>
  <si>
    <t>UAB „Jonavos autobusai“</t>
  </si>
  <si>
    <t>UAB „Jonavos šilumos tinklai“</t>
  </si>
  <si>
    <t>UAB „Jonavos knyga“</t>
  </si>
  <si>
    <t>UAB „Joniškio vandenys“</t>
  </si>
  <si>
    <t>UAB „Joniškio butų ūkis“</t>
  </si>
  <si>
    <t>UAB „Joniškio autobusų parkas“</t>
  </si>
  <si>
    <t>UAB „Jurbarko komunalininkas“</t>
  </si>
  <si>
    <t>UAB „Jurbarko autobusų parkas“</t>
  </si>
  <si>
    <t>UAB „Jurbarko vandenys“</t>
  </si>
  <si>
    <t>SĮ „Jurbarko planas“</t>
  </si>
  <si>
    <t>UAB „Kaišiadorių vandenys“</t>
  </si>
  <si>
    <t>UAB „Kaišiadorių šiluma“</t>
  </si>
  <si>
    <t>SĮ „Kaišiadorių paslaugos“</t>
  </si>
  <si>
    <t>UAB „Kalvarijos komunalininkas“</t>
  </si>
  <si>
    <t>AB „Kauno energija“</t>
  </si>
  <si>
    <t>UAB „Kauno autobusai“</t>
  </si>
  <si>
    <t>UAB „Kauno vandenys“</t>
  </si>
  <si>
    <t>UAB „Kauno švara“</t>
  </si>
  <si>
    <t>UAB „Kauno gatvių apšvietimas“</t>
  </si>
  <si>
    <t>UAB „Stoties turgus“</t>
  </si>
  <si>
    <t>UAB „Centrinis knygynas“</t>
  </si>
  <si>
    <t>UAB „Laboratorinių bandymų centras“</t>
  </si>
  <si>
    <t>UAB Kauno butų ūkis</t>
  </si>
  <si>
    <t>SĮ „Kapinių priežiūra“</t>
  </si>
  <si>
    <t>SĮ „Kauno planas“</t>
  </si>
  <si>
    <t>UAB „Giraitės vandenys“</t>
  </si>
  <si>
    <t>UAB Komunalinių paslaugų centras</t>
  </si>
  <si>
    <t>UAB „Kazlų Rūdos šilumos tinklai“</t>
  </si>
  <si>
    <t>UAB „Kazlų Rūdos komunalininkas“</t>
  </si>
  <si>
    <t>UAB „Kėdbusas“</t>
  </si>
  <si>
    <t>UAB „Kėdainių butai“</t>
  </si>
  <si>
    <t>UAB „Kėdainių vandenys“</t>
  </si>
  <si>
    <t>UAB „Kelmės vanduo“</t>
  </si>
  <si>
    <t>UAB „Kelmės autobusų parkas“</t>
  </si>
  <si>
    <t>UAB Kelmės vietinis ūkis</t>
  </si>
  <si>
    <t>UAB „Kelmės šilumos tinklai“</t>
  </si>
  <si>
    <t>SĮ Kelmės knygynas</t>
  </si>
  <si>
    <t>AB „Klaipėdos vanduo“</t>
  </si>
  <si>
    <t>AB „Klaipėdos energija“</t>
  </si>
  <si>
    <t>UAB Klaipėdos regiono atliekų tvarkymo centras</t>
  </si>
  <si>
    <t>UAB „Klaipėdos autobusų parkas“</t>
  </si>
  <si>
    <t>UAB „Gatvių apšvietimas“</t>
  </si>
  <si>
    <t>UAB „Naujasis turgus“</t>
  </si>
  <si>
    <t>UAB „Senasis turgus“</t>
  </si>
  <si>
    <t>UAB „Vildmina“</t>
  </si>
  <si>
    <t>SĮ „Debreceno vaistinė“</t>
  </si>
  <si>
    <t>UAB „Klaipėdos rajono energija“ </t>
  </si>
  <si>
    <t>UAB „Gargždų turgus“ </t>
  </si>
  <si>
    <t>UAB „Stotis“</t>
  </si>
  <si>
    <t>SĮ „Kretingos komunalininkas“</t>
  </si>
  <si>
    <t>UAB „Kretingos vandenys“</t>
  </si>
  <si>
    <t>UAB Kretingos autobusų parkas</t>
  </si>
  <si>
    <t>UAB „Kretingos turgus“</t>
  </si>
  <si>
    <t>UAB Kretingos šilumos tinklai</t>
  </si>
  <si>
    <t>UAB „Kupiškio autobusų parkas“</t>
  </si>
  <si>
    <t>UAB „Kupiškio komunalininkas“</t>
  </si>
  <si>
    <t>UAB „Kupiškio vandenys“</t>
  </si>
  <si>
    <t>UAB „Lazdijų šiluma“</t>
  </si>
  <si>
    <t>UAB „Lazdijų vanduo“</t>
  </si>
  <si>
    <t>UAB „Marijampolės autobusų parkas“</t>
  </si>
  <si>
    <t>UAB „Marijampolės šilumos tinklai“</t>
  </si>
  <si>
    <t>UAB „Sūduvos vandenys“</t>
  </si>
  <si>
    <t>UAB „Marijampolės butų ūkis“</t>
  </si>
  <si>
    <t>UAB Marijampolės apskrities atliekų tvarkymo centras</t>
  </si>
  <si>
    <t>UAB „Mažeikių šilumos tinklai“</t>
  </si>
  <si>
    <t>UAB „Mažeikių vandenys“</t>
  </si>
  <si>
    <t>UAB „Telšių regiono atliekų tvarkymo centras“</t>
  </si>
  <si>
    <t>UAB „Neringos vanduo“</t>
  </si>
  <si>
    <t>UAB „Pagėgių komunalinis ūkis“</t>
  </si>
  <si>
    <t>UAB „Pakruojo komunalininkas“</t>
  </si>
  <si>
    <t>UAB „Pakruojo šiluma“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</si>
  <si>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</si>
  <si>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</si>
  <si>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</si>
  <si>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</si>
  <si>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</si>
  <si>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UAB „Panevėžio gatvės“</t>
  </si>
  <si>
    <t>UAB „Grauduva“</t>
  </si>
  <si>
    <t>UAB „Panevėžio būstas“</t>
  </si>
  <si>
    <t>UAB Panevėžio pirtis</t>
  </si>
  <si>
    <t>UAB Panevėžio regiono atliekų tvarkymo centras</t>
  </si>
  <si>
    <t>UAB „Pasvalio vandenys“</t>
  </si>
  <si>
    <t>UAB „Pasvalio autobusų parkas“</t>
  </si>
  <si>
    <t>UAB „Pasvalio knygos“</t>
  </si>
  <si>
    <t>UAB „Pasvalio butų ūkis“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</si>
  <si>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</si>
  <si>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</si>
  <si>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</si>
  <si>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</si>
  <si>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</si>
  <si>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</si>
  <si>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</si>
  <si>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</si>
  <si>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</si>
  <si>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</si>
  <si>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</si>
  <si>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</si>
  <si>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</si>
  <si>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</si>
  <si>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SĮ „Raseinių butų ūkis“</t>
  </si>
  <si>
    <t>UAB „Rietavo komunalinis ūkis“</t>
  </si>
  <si>
    <t>UAB „Rokiškio vandenys“</t>
  </si>
  <si>
    <t>UAB „Rokiškio autobusų parkas“</t>
  </si>
  <si>
    <t>AB „Rokiškio butų ūkis“</t>
  </si>
  <si>
    <t>AB „Rokiškio komunalininkas“</t>
  </si>
  <si>
    <t>UAB „Skuodo šiluma“</t>
  </si>
  <si>
    <t>UAB „Skuodo vandenys“</t>
  </si>
  <si>
    <t>UAB „Skuodo autobusų stotis“</t>
  </si>
  <si>
    <t>UAB „Šakių šilumos tinklai“</t>
  </si>
  <si>
    <t>UAB „Šakių vandenys“</t>
  </si>
  <si>
    <t>UAB „Šakių autobusų parkas“</t>
  </si>
  <si>
    <t>UAB „Šakių laidotuvių namai“</t>
  </si>
  <si>
    <t>UAB „Šakių komunalinis ūkis“</t>
  </si>
  <si>
    <t>UAB „Šalčininkų autobusų parkas“</t>
  </si>
  <si>
    <t>UAB „Eišiškių komunalinis ūkis“</t>
  </si>
  <si>
    <t>UAB „Tvarkyba“</t>
  </si>
  <si>
    <t>UAB „Šalčininkų šilumos tinklai“</t>
  </si>
  <si>
    <t>UAB Šalčininkų vaistinė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</si>
  <si>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</si>
  <si>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</si>
  <si>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</si>
  <si>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</si>
  <si>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</si>
  <si>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</si>
  <si>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</si>
  <si>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</si>
  <si>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</si>
  <si>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</si>
  <si>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</si>
  <si>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</si>
  <si>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</si>
  <si>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</si>
  <si>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</si>
  <si>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</si>
  <si>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</si>
  <si>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</si>
  <si>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</si>
  <si>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</si>
  <si>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</si>
  <si>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</si>
  <si>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</si>
  <si>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</si>
  <si>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UAB „Fortum Švenčionių energija“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</si>
  <si>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</si>
  <si>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</si>
  <si>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</si>
  <si>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</si>
  <si>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</si>
  <si>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</si>
  <si>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</si>
  <si>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</si>
  <si>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</si>
  <si>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</si>
  <si>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</si>
  <si>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</si>
  <si>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</si>
  <si>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</si>
  <si>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</si>
  <si>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</si>
  <si>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</si>
  <si>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</si>
  <si>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</si>
  <si>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</si>
  <si>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</si>
  <si>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</si>
  <si>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</si>
  <si>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</si>
  <si>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</si>
  <si>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</si>
  <si>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</si>
  <si>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</si>
  <si>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komunalinis ūkis“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</si>
  <si>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</si>
  <si>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</si>
  <si>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</si>
  <si>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</si>
  <si>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</si>
  <si>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</si>
  <si>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</si>
  <si>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„Vilniaus šilumos tinklai“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</si>
  <si>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</si>
  <si>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</si>
  <si>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</si>
  <si>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</si>
  <si>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</si>
  <si>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</si>
  <si>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</si>
  <si>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</si>
  <si>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</si>
  <si>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</si>
  <si>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„Vilniaus parkai“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</si>
  <si>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</si>
  <si>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</si>
  <si>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</si>
  <si>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</si>
  <si>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</si>
  <si>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</si>
  <si>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</si>
  <si>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</si>
  <si>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</si>
  <si>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Atsargos</t>
  </si>
  <si>
    <t>Akcijų priedai</t>
  </si>
  <si>
    <t>Atsakingo asmens parašas arba elektroninis parašas (reikalingas tik skenuotoje versijoje)</t>
  </si>
  <si>
    <t>Po vienų metų mokėtinos sumos ir kiti ilgalaikiai įsipareigojimai</t>
  </si>
  <si>
    <t>Per vienus metus mokėtinos sumos ir kiti trumpalaikiai įsipareigojimai</t>
  </si>
  <si>
    <t xml:space="preserve">Savivaldybės įmonė (SĮ)  </t>
  </si>
  <si>
    <t>Dotacijos iš savivaldybės biudžeto</t>
  </si>
  <si>
    <t>Ar ataskaitiniais metais buvo didintas įstatinis kapitalas?</t>
  </si>
  <si>
    <t>Taip</t>
  </si>
  <si>
    <t>Ne</t>
  </si>
  <si>
    <t>Jei jūsų įmonei yra patvirtintas lūkesčių raštas, pateikite nuorodą į jį</t>
  </si>
  <si>
    <t>Gautas finansavimas ES fondų lėšomis</t>
  </si>
  <si>
    <t>Investicijos į ilgalaikį turtą</t>
  </si>
  <si>
    <t>Informacija apie suteiktą paramą ataskaitiniu laikotarpiu &lt;metai&gt;</t>
  </si>
  <si>
    <t>UAB „Elektrėnų komunalinis ūkis“</t>
  </si>
  <si>
    <t>UAB „Tavo pastogė“</t>
  </si>
  <si>
    <t>UAB „Mažeikių autobusų parkas“</t>
  </si>
  <si>
    <t>UAB „Mažeikių komunalinis ūkis“</t>
  </si>
  <si>
    <t>UAB Molėtų autobusų parkas</t>
  </si>
  <si>
    <t>UAB „Molėtų šiluma“</t>
  </si>
  <si>
    <t>UAB Molėtų švara</t>
  </si>
  <si>
    <t>UAB Molėtų vanduo</t>
  </si>
  <si>
    <t>UAB „Neringos komunalininkas“</t>
  </si>
  <si>
    <t>UAB „Neringos energija“</t>
  </si>
  <si>
    <t>UAB „Palangos Klevas“</t>
  </si>
  <si>
    <t>SĮ „Šventosios jūrų uosto direkcija“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</si>
  <si>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</si>
  <si>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</si>
  <si>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</si>
  <si>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</si>
  <si>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AB „Panevėžio butų ūkis“</t>
  </si>
  <si>
    <t>PATVIRTINTA
VšĮ „Stebėsenos ir prognozių agentūra“ 
direktoriaus 2020 m. balandžio 6 d.
įsakymu Nr. IV-12</t>
  </si>
  <si>
    <t>Praėjęs ataskaitinis laikotarpis 2018 metai</t>
  </si>
  <si>
    <t>Ataskaitinis laikotarpis            2019 metai</t>
  </si>
  <si>
    <t>Praėjęs ataskaitinis laikotarpis 2018-12-31</t>
  </si>
  <si>
    <t>Ataskaitinis laikotarpis              2019-12-31</t>
  </si>
  <si>
    <t>Ataskaitinis laikotarpis                                                                                                                                              2019 m. gruodžio 31 d.</t>
  </si>
  <si>
    <t>Ar praėjusiu ataskaitiniu laikotarpiu 2018 m. bent vienam subjektui bendrovė suteikė paramą?</t>
  </si>
  <si>
    <r>
      <rPr>
        <b/>
        <sz val="9"/>
        <color theme="1"/>
        <rFont val="Calibri"/>
        <family val="2"/>
        <charset val="186"/>
        <scheme val="minor"/>
      </rPr>
      <t xml:space="preserve">      Pastaba: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2018 m. neteikė, žemiau esanti informacija nepildoma</t>
    </r>
  </si>
  <si>
    <t>Ar bendrovės interneto svetainėje skelbiama informacija apie praėjusiu ataskaitiniu laikotarpiu 2018 m. bendrovės suteiktą paramą?</t>
  </si>
  <si>
    <t>Informacija apie suteiktą paramą praėjusiu ataskaitiniu laikotarpiu 2018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</si>
  <si>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praėjusiu ataskaitiniu laikotarpiu 2018 m. bent vienam subjektui buvo suteikta parama.</t>
    </r>
  </si>
  <si>
    <t>Ar ataskaitiniu laikotarpiu 2019 m. bent vienam subjektui bendrovė suteikė paramą?</t>
  </si>
  <si>
    <r>
      <t xml:space="preserve">      </t>
    </r>
    <r>
      <rPr>
        <b/>
        <sz val="9"/>
        <color theme="1"/>
        <rFont val="Calibri"/>
        <family val="2"/>
        <charset val="186"/>
        <scheme val="minor"/>
      </rPr>
      <t>Pastaba: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2019 m. neteikė, žemiau esanti informacija nepildoma</t>
    </r>
  </si>
  <si>
    <t>Ar bendrovės interneto svetainėje skelbiama informacija apie ataskaitiniu laikotarpiu 2019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</si>
  <si>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ataskaitiniu laikotarpiu 2019 m. bent vienam subjektui buvo suteikta parama.</t>
    </r>
  </si>
  <si>
    <t>Teikiamos paslaugos galutiniam vartotojui</t>
  </si>
  <si>
    <t>Marius Švaikauskas</t>
  </si>
  <si>
    <t>Zina Chmieliauskienė</t>
  </si>
  <si>
    <t>Vilniaus m. savivaldybė</t>
  </si>
  <si>
    <t>Vilniaus raj.savivaldybė</t>
  </si>
  <si>
    <t>Švenčionių raj.savivaldybė</t>
  </si>
  <si>
    <t>Šalčininkų raj.savivaldybė</t>
  </si>
  <si>
    <t>zina.chmieliauskiene@vv.lt; +370 616 45175</t>
  </si>
  <si>
    <t xml:space="preserve">2019 m. rugsėjo 27 d. akcininkų sprendimu bendrovės stebėtojų taryba buvo panaikinta, o bendrovės
valdybai perduotos priežiūros funkcijos, numatytos LR akcinių bendrovių įstatymo 34 straipsnio
11 dalyje.
</t>
  </si>
  <si>
    <t>Adomas Bužinskas</t>
  </si>
  <si>
    <t>Vilniaus miesto savivaldybės
administracijos direktoriaus
pavaduotojas</t>
  </si>
  <si>
    <t>Jurgita Petrauskienė</t>
  </si>
  <si>
    <t>Edvardas Varoneckas</t>
  </si>
  <si>
    <t>Miroslav Romanovski</t>
  </si>
  <si>
    <t>Laura Joffė</t>
  </si>
  <si>
    <t>Rytis Ambrazevičius</t>
  </si>
  <si>
    <t>Robertas Šerėnas</t>
  </si>
  <si>
    <t>Vilniaus rajono  savivaldybės
administracijos Vietinio ūkio skyriaus vedėjas</t>
  </si>
  <si>
    <t>Lietuvos žaliųjų pastatų tarybos valdybos narė</t>
  </si>
  <si>
    <t>Lietuvos oro uostų vykdomoji direktorė</t>
  </si>
  <si>
    <t>Asociacijos „Baltic Institute of Corporate Governance“ prezidentas</t>
  </si>
  <si>
    <t>Konsultacijų bendrovės „Leaners“ direktorius ir partneris</t>
  </si>
  <si>
    <t>Vilniaus miesto savivaldybės
administracijos Teisės grupės vadovas</t>
  </si>
  <si>
    <t>Buhalterinės apkaitos skyriaus vadovė - vyriausioji buhalterė Zina Chmieliauskienė</t>
  </si>
  <si>
    <t>Buhalterinės apskaitos skyriaus vadovė - vyriausioji buhalterė Zina Chmieliauskienė</t>
  </si>
  <si>
    <t>https://www.vv.lt/upload/medialibrary/0dc/0dca431f6dfbe5ed55fc4cc0622c75a5.pdf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</si>
</sst>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1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 style="thin">
        <color rgb="FFFFFFFF"/>
      </bottom>
      <diagonal/>
    </border>
    <border>
      <left style="medium">
        <color theme="0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/>
      <diagonal/>
    </border>
    <border>
      <left/>
      <right/>
      <top style="medium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346">
    <xf numFmtId="0" fontId="0" fillId="0" borderId="0" xfId="0"/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3" xfId="0" applyNumberFormat="1" applyFont="1" applyFill="1" applyBorder="1" applyAlignment="1" applyProtection="1">
      <alignment vertical="center"/>
      <protection locked="0"/>
    </xf>
    <xf numFmtId="164" fontId="4" fillId="4" borderId="13" xfId="0" applyNumberFormat="1" applyFont="1" applyFill="1" applyBorder="1" applyAlignment="1" applyProtection="1">
      <alignment vertical="center"/>
      <protection locked="0"/>
    </xf>
    <xf numFmtId="0" fontId="22" fillId="0" borderId="16" xfId="0" applyFont="1" applyBorder="1" applyAlignment="1" applyProtection="1">
      <alignment wrapText="1"/>
      <protection locked="0"/>
    </xf>
    <xf numFmtId="0" fontId="22" fillId="0" borderId="17" xfId="0" applyFont="1" applyBorder="1" applyAlignment="1" applyProtection="1">
      <alignment wrapText="1"/>
      <protection locked="0"/>
    </xf>
    <xf numFmtId="0" fontId="22" fillId="0" borderId="25" xfId="0" applyFont="1" applyBorder="1" applyAlignment="1" applyProtection="1">
      <alignment wrapText="1"/>
      <protection locked="0"/>
    </xf>
    <xf numFmtId="3" fontId="4" fillId="0" borderId="0" xfId="0" applyNumberFormat="1" applyFont="1" applyFill="1" applyBorder="1" applyAlignment="1" applyProtection="1">
      <alignment vertical="center"/>
    </xf>
    <xf numFmtId="3" fontId="2" fillId="4" borderId="3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horizontal="left"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3" fontId="2" fillId="4" borderId="37" xfId="0" applyNumberFormat="1" applyFont="1" applyFill="1" applyBorder="1" applyAlignment="1" applyProtection="1">
      <alignment vertical="center"/>
      <protection locked="0"/>
    </xf>
    <xf numFmtId="3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8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horizontal="left" vertical="center" wrapText="1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Protection="1"/>
    <xf numFmtId="0" fontId="0" fillId="7" borderId="0" xfId="0" applyFill="1" applyBorder="1" applyProtection="1"/>
    <xf numFmtId="0" fontId="22" fillId="7" borderId="20" xfId="0" applyFont="1" applyFill="1" applyBorder="1" applyProtection="1"/>
    <xf numFmtId="0" fontId="0" fillId="7" borderId="21" xfId="0" applyFill="1" applyBorder="1" applyProtection="1"/>
    <xf numFmtId="0" fontId="0" fillId="7" borderId="33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33" xfId="0" applyFont="1" applyFill="1" applyBorder="1" applyAlignment="1" applyProtection="1">
      <alignment horizontal="center"/>
    </xf>
    <xf numFmtId="0" fontId="23" fillId="7" borderId="20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wrapText="1"/>
    </xf>
    <xf numFmtId="0" fontId="22" fillId="7" borderId="14" xfId="0" applyFont="1" applyFill="1" applyBorder="1" applyProtection="1"/>
    <xf numFmtId="0" fontId="22" fillId="7" borderId="33" xfId="0" applyFont="1" applyFill="1" applyBorder="1" applyAlignment="1" applyProtection="1">
      <alignment horizontal="center"/>
    </xf>
    <xf numFmtId="0" fontId="0" fillId="7" borderId="20" xfId="0" applyFill="1" applyBorder="1" applyProtection="1"/>
    <xf numFmtId="0" fontId="22" fillId="7" borderId="33" xfId="0" applyFont="1" applyFill="1" applyBorder="1" applyAlignment="1" applyProtection="1">
      <alignment horizontal="left" vertical="top" wrapText="1"/>
    </xf>
    <xf numFmtId="0" fontId="22" fillId="7" borderId="33" xfId="0" applyFont="1" applyFill="1" applyBorder="1" applyAlignment="1" applyProtection="1">
      <alignment horizontal="left"/>
    </xf>
    <xf numFmtId="0" fontId="22" fillId="7" borderId="33" xfId="0" applyFont="1" applyFill="1" applyBorder="1" applyProtection="1"/>
    <xf numFmtId="0" fontId="22" fillId="7" borderId="33" xfId="0" applyFont="1" applyFill="1" applyBorder="1" applyAlignment="1" applyProtection="1">
      <alignment horizontal="left" vertical="top"/>
    </xf>
    <xf numFmtId="0" fontId="22" fillId="7" borderId="27" xfId="0" applyFont="1" applyFill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center" vertical="center" wrapText="1"/>
    </xf>
    <xf numFmtId="0" fontId="22" fillId="7" borderId="27" xfId="0" applyFont="1" applyFill="1" applyBorder="1" applyProtection="1"/>
    <xf numFmtId="0" fontId="22" fillId="0" borderId="25" xfId="0" applyFont="1" applyBorder="1" applyAlignment="1" applyProtection="1">
      <alignment wrapText="1"/>
    </xf>
    <xf numFmtId="0" fontId="0" fillId="7" borderId="39" xfId="0" applyFill="1" applyBorder="1" applyProtection="1"/>
    <xf numFmtId="164" fontId="2" fillId="4" borderId="48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164" fontId="2" fillId="4" borderId="14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4" fillId="4" borderId="42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7" xfId="0" applyFont="1" applyFill="1" applyBorder="1" applyAlignment="1" applyProtection="1">
      <alignment horizontal="right" vertical="center"/>
    </xf>
    <xf numFmtId="0" fontId="2" fillId="4" borderId="7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3" xfId="0" applyFont="1" applyFill="1" applyBorder="1" applyAlignment="1" applyProtection="1">
      <alignment horizontal="center" wrapText="1"/>
    </xf>
    <xf numFmtId="0" fontId="2" fillId="0" borderId="47" xfId="0" applyFont="1" applyBorder="1" applyProtection="1"/>
    <xf numFmtId="0" fontId="2" fillId="0" borderId="46" xfId="0" applyFont="1" applyBorder="1" applyProtection="1"/>
    <xf numFmtId="0" fontId="4" fillId="2" borderId="0" xfId="0" applyFont="1" applyFill="1" applyProtection="1"/>
    <xf numFmtId="164" fontId="4" fillId="0" borderId="12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2" xfId="0" applyNumberFormat="1" applyFont="1" applyBorder="1" applyAlignment="1" applyProtection="1">
      <alignment vertical="center"/>
    </xf>
    <xf numFmtId="14" fontId="7" fillId="5" borderId="3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4" xfId="0" applyFont="1" applyBorder="1" applyProtection="1"/>
    <xf numFmtId="0" fontId="2" fillId="0" borderId="49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45" xfId="0" applyFont="1" applyBorder="1" applyProtection="1"/>
    <xf numFmtId="0" fontId="2" fillId="0" borderId="3" xfId="0" applyFont="1" applyBorder="1" applyProtection="1"/>
    <xf numFmtId="0" fontId="2" fillId="0" borderId="2" xfId="0" applyFont="1" applyBorder="1" applyProtection="1"/>
    <xf numFmtId="0" fontId="6" fillId="0" borderId="0" xfId="0" applyFont="1" applyProtection="1"/>
    <xf numFmtId="0" fontId="2" fillId="0" borderId="4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4" xfId="0" applyNumberFormat="1" applyFont="1" applyBorder="1" applyAlignment="1" applyProtection="1">
      <alignment vertical="center"/>
    </xf>
    <xf numFmtId="0" fontId="2" fillId="0" borderId="54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0" fontId="4" fillId="4" borderId="51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3" fontId="2" fillId="6" borderId="0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7" fillId="0" borderId="0" xfId="0" applyFont="1" applyAlignment="1" applyProtection="1">
      <alignment horizontal="left" vertical="top" wrapText="1"/>
    </xf>
    <xf numFmtId="0" fontId="22" fillId="7" borderId="14" xfId="0" applyFont="1" applyFill="1" applyBorder="1" applyAlignment="1" applyProtection="1"/>
    <xf numFmtId="0" fontId="38" fillId="7" borderId="0" xfId="0" applyFont="1" applyFill="1" applyBorder="1" applyAlignment="1" applyProtection="1"/>
    <xf numFmtId="0" fontId="2" fillId="4" borderId="7" xfId="0" applyFont="1" applyFill="1" applyBorder="1" applyAlignment="1" applyProtection="1">
      <alignment horizontal="right" vertical="center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65" fontId="2" fillId="4" borderId="57" xfId="1" applyNumberFormat="1" applyFont="1" applyFill="1" applyBorder="1" applyAlignment="1" applyProtection="1">
      <alignment vertical="center"/>
      <protection locked="0"/>
    </xf>
    <xf numFmtId="10" fontId="2" fillId="0" borderId="58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164" fontId="2" fillId="4" borderId="60" xfId="0" applyNumberFormat="1" applyFont="1" applyFill="1" applyBorder="1" applyAlignment="1" applyProtection="1">
      <alignment vertical="center"/>
      <protection locked="0"/>
    </xf>
    <xf numFmtId="164" fontId="4" fillId="0" borderId="58" xfId="0" applyNumberFormat="1" applyFont="1" applyBorder="1" applyAlignment="1" applyProtection="1">
      <alignment vertical="center"/>
    </xf>
    <xf numFmtId="164" fontId="4" fillId="4" borderId="43" xfId="0" applyNumberFormat="1" applyFont="1" applyFill="1" applyBorder="1" applyAlignment="1" applyProtection="1">
      <alignment vertical="center"/>
      <protection locked="0"/>
    </xf>
    <xf numFmtId="164" fontId="2" fillId="4" borderId="61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0" borderId="58" xfId="0" applyNumberFormat="1" applyFont="1" applyBorder="1" applyAlignment="1" applyProtection="1">
      <alignment vertical="center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62" xfId="0" applyNumberFormat="1" applyFont="1" applyFill="1" applyBorder="1" applyAlignment="1" applyProtection="1">
      <alignment vertical="center"/>
      <protection locked="0"/>
    </xf>
    <xf numFmtId="164" fontId="4" fillId="4" borderId="6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63" xfId="0" applyNumberFormat="1" applyFont="1" applyFill="1" applyBorder="1" applyAlignment="1" applyProtection="1">
      <alignment vertical="center"/>
      <protection locked="0"/>
    </xf>
    <xf numFmtId="164" fontId="2" fillId="4" borderId="64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62" xfId="0" applyFont="1" applyFill="1" applyBorder="1" applyProtection="1">
      <protection locked="0"/>
    </xf>
    <xf numFmtId="0" fontId="4" fillId="4" borderId="65" xfId="0" applyFont="1" applyFill="1" applyBorder="1" applyAlignment="1" applyProtection="1">
      <alignment horizontal="center" wrapText="1"/>
      <protection locked="0"/>
    </xf>
    <xf numFmtId="164" fontId="2" fillId="4" borderId="6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/>
    <xf numFmtId="0" fontId="2" fillId="0" borderId="0" xfId="0" applyFont="1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5" borderId="3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3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3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45" xfId="0" applyFont="1" applyBorder="1" applyAlignment="1" applyProtection="1">
      <alignment horizontal="left" wrapText="1" indent="2"/>
    </xf>
    <xf numFmtId="0" fontId="8" fillId="0" borderId="0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7" xfId="1" applyNumberFormat="1" applyFont="1" applyFill="1" applyBorder="1" applyAlignment="1" applyProtection="1">
      <alignment vertical="center"/>
    </xf>
    <xf numFmtId="164" fontId="4" fillId="4" borderId="44" xfId="0" applyNumberFormat="1" applyFont="1" applyFill="1" applyBorder="1" applyAlignment="1" applyProtection="1">
      <alignment vertical="center"/>
      <protection locked="0"/>
    </xf>
    <xf numFmtId="164" fontId="2" fillId="4" borderId="43" xfId="0" applyNumberFormat="1" applyFont="1" applyFill="1" applyBorder="1" applyAlignment="1" applyProtection="1">
      <alignment vertical="center"/>
      <protection locked="0"/>
    </xf>
    <xf numFmtId="164" fontId="2" fillId="4" borderId="58" xfId="0" applyNumberFormat="1" applyFont="1" applyFill="1" applyBorder="1" applyAlignment="1" applyProtection="1">
      <alignment vertical="center"/>
      <protection locked="0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5" xfId="0" applyFont="1" applyFill="1" applyBorder="1" applyProtection="1"/>
    <xf numFmtId="0" fontId="2" fillId="0" borderId="45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62" xfId="0" applyFont="1" applyFill="1" applyBorder="1" applyProtection="1"/>
    <xf numFmtId="0" fontId="0" fillId="3" borderId="15" xfId="0" applyFill="1" applyBorder="1" applyProtection="1"/>
    <xf numFmtId="0" fontId="0" fillId="3" borderId="26" xfId="0" applyFill="1" applyBorder="1" applyProtection="1"/>
    <xf numFmtId="0" fontId="0" fillId="3" borderId="69" xfId="0" applyFill="1" applyBorder="1" applyProtection="1"/>
    <xf numFmtId="0" fontId="27" fillId="7" borderId="61" xfId="0" applyFont="1" applyFill="1" applyBorder="1" applyProtection="1"/>
    <xf numFmtId="0" fontId="22" fillId="7" borderId="32" xfId="0" applyFont="1" applyFill="1" applyBorder="1" applyProtection="1"/>
    <xf numFmtId="0" fontId="22" fillId="7" borderId="41" xfId="0" applyFont="1" applyFill="1" applyBorder="1" applyProtection="1"/>
    <xf numFmtId="0" fontId="0" fillId="7" borderId="70" xfId="0" applyFill="1" applyBorder="1" applyProtection="1"/>
    <xf numFmtId="0" fontId="22" fillId="7" borderId="61" xfId="0" applyFont="1" applyFill="1" applyBorder="1" applyProtection="1"/>
    <xf numFmtId="0" fontId="27" fillId="7" borderId="62" xfId="0" applyFont="1" applyFill="1" applyBorder="1" applyProtection="1"/>
    <xf numFmtId="0" fontId="28" fillId="7" borderId="62" xfId="0" applyFont="1" applyFill="1" applyBorder="1" applyProtection="1"/>
    <xf numFmtId="0" fontId="22" fillId="7" borderId="14" xfId="0" applyFont="1" applyFill="1" applyBorder="1" applyAlignment="1" applyProtection="1">
      <alignment horizontal="center"/>
    </xf>
    <xf numFmtId="0" fontId="0" fillId="7" borderId="71" xfId="0" applyFill="1" applyBorder="1" applyProtection="1"/>
    <xf numFmtId="0" fontId="23" fillId="7" borderId="14" xfId="0" applyFont="1" applyFill="1" applyBorder="1" applyAlignment="1" applyProtection="1">
      <alignment horizontal="center"/>
    </xf>
    <xf numFmtId="0" fontId="23" fillId="7" borderId="62" xfId="0" applyFont="1" applyFill="1" applyBorder="1" applyAlignment="1" applyProtection="1">
      <alignment horizontal="center"/>
    </xf>
    <xf numFmtId="0" fontId="22" fillId="7" borderId="14" xfId="0" applyFont="1" applyFill="1" applyBorder="1" applyAlignment="1" applyProtection="1">
      <alignment horizontal="left" vertical="top"/>
    </xf>
    <xf numFmtId="0" fontId="22" fillId="7" borderId="72" xfId="0" applyFont="1" applyFill="1" applyBorder="1" applyAlignment="1" applyProtection="1">
      <alignment horizontal="center" vertical="center" wrapText="1"/>
    </xf>
    <xf numFmtId="0" fontId="22" fillId="7" borderId="72" xfId="0" applyFont="1" applyFill="1" applyBorder="1" applyProtection="1"/>
    <xf numFmtId="0" fontId="22" fillId="7" borderId="62" xfId="0" applyFont="1" applyFill="1" applyBorder="1" applyAlignment="1" applyProtection="1">
      <alignment wrapText="1"/>
    </xf>
    <xf numFmtId="0" fontId="23" fillId="7" borderId="14" xfId="0" applyFont="1" applyFill="1" applyBorder="1" applyAlignment="1" applyProtection="1">
      <alignment horizontal="left"/>
    </xf>
    <xf numFmtId="0" fontId="22" fillId="7" borderId="62" xfId="0" applyFont="1" applyFill="1" applyBorder="1" applyAlignment="1" applyProtection="1">
      <alignment horizontal="left" vertical="top" wrapText="1"/>
    </xf>
    <xf numFmtId="0" fontId="22" fillId="7" borderId="14" xfId="0" applyFont="1" applyFill="1" applyBorder="1" applyAlignment="1" applyProtection="1">
      <alignment horizontal="left"/>
    </xf>
    <xf numFmtId="0" fontId="22" fillId="7" borderId="40" xfId="0" applyFont="1" applyFill="1" applyBorder="1" applyProtection="1"/>
    <xf numFmtId="0" fontId="22" fillId="7" borderId="73" xfId="0" applyFont="1" applyFill="1" applyBorder="1" applyProtection="1"/>
    <xf numFmtId="0" fontId="0" fillId="7" borderId="73" xfId="0" applyFill="1" applyBorder="1" applyProtection="1"/>
    <xf numFmtId="0" fontId="22" fillId="7" borderId="44" xfId="0" applyFont="1" applyFill="1" applyBorder="1" applyProtection="1"/>
    <xf numFmtId="0" fontId="22" fillId="7" borderId="42" xfId="0" applyFont="1" applyFill="1" applyBorder="1" applyProtection="1"/>
    <xf numFmtId="0" fontId="0" fillId="3" borderId="32" xfId="0" applyFill="1" applyBorder="1" applyProtection="1"/>
    <xf numFmtId="0" fontId="22" fillId="0" borderId="74" xfId="0" applyFont="1" applyBorder="1" applyAlignment="1" applyProtection="1">
      <alignment wrapText="1"/>
      <protection locked="0"/>
    </xf>
    <xf numFmtId="0" fontId="2" fillId="7" borderId="67" xfId="0" applyFont="1" applyFill="1" applyBorder="1" applyProtection="1"/>
    <xf numFmtId="0" fontId="4" fillId="4" borderId="0" xfId="0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6" borderId="75" xfId="0" applyFont="1" applyFill="1" applyBorder="1" applyAlignment="1">
      <alignment horizontal="left" wrapText="1" indent="1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3" fillId="0" borderId="0" xfId="0" applyFont="1"/>
    <xf numFmtId="0" fontId="2" fillId="0" borderId="49" xfId="0" applyFont="1" applyBorder="1"/>
    <xf numFmtId="0" fontId="41" fillId="0" borderId="0" xfId="0" applyFont="1" applyAlignment="1">
      <alignment vertical="center" wrapText="1"/>
    </xf>
    <xf numFmtId="0" fontId="11" fillId="0" borderId="0" xfId="0" applyFont="1" applyAlignment="1">
      <alignment horizontal="left" wrapText="1" indent="1"/>
    </xf>
    <xf numFmtId="0" fontId="2" fillId="0" borderId="51" xfId="0" applyFont="1" applyBorder="1"/>
    <xf numFmtId="0" fontId="11" fillId="0" borderId="0" xfId="0" applyFont="1" applyAlignment="1">
      <alignment horizontal="left" wrapText="1" indent="3"/>
    </xf>
    <xf numFmtId="0" fontId="2" fillId="0" borderId="14" xfId="0" applyFont="1" applyBorder="1"/>
    <xf numFmtId="0" fontId="13" fillId="0" borderId="45" xfId="0" applyFont="1" applyBorder="1" applyAlignment="1">
      <alignment horizontal="left" wrapText="1" indent="2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2" fillId="0" borderId="0" xfId="0" applyFont="1"/>
    <xf numFmtId="3" fontId="2" fillId="4" borderId="37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165" fontId="2" fillId="4" borderId="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14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12" fillId="0" borderId="76" xfId="0" applyFont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/>
      <protection locked="0"/>
    </xf>
    <xf numFmtId="3" fontId="2" fillId="4" borderId="7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wrapText="1"/>
    </xf>
    <xf numFmtId="0" fontId="2" fillId="4" borderId="7" xfId="0" applyFont="1" applyFill="1" applyBorder="1" applyAlignment="1" applyProtection="1">
      <alignment horizontal="right" vertical="center"/>
      <protection locked="0"/>
    </xf>
    <xf numFmtId="0" fontId="2" fillId="4" borderId="6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Protection="1"/>
    <xf numFmtId="0" fontId="5" fillId="5" borderId="0" xfId="0" applyFont="1" applyFill="1" applyBorder="1" applyProtection="1"/>
    <xf numFmtId="0" fontId="40" fillId="0" borderId="0" xfId="0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right" vertical="center" wrapText="1"/>
      <protection locked="0"/>
    </xf>
    <xf numFmtId="14" fontId="2" fillId="4" borderId="7" xfId="0" applyNumberFormat="1" applyFont="1" applyFill="1" applyBorder="1" applyAlignment="1" applyProtection="1">
      <alignment horizontal="right" vertical="center"/>
      <protection locked="0"/>
    </xf>
    <xf numFmtId="14" fontId="2" fillId="4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2" fillId="4" borderId="8" xfId="0" applyFont="1" applyFill="1" applyBorder="1" applyAlignment="1" applyProtection="1">
      <alignment vertical="center"/>
    </xf>
    <xf numFmtId="0" fontId="2" fillId="4" borderId="8" xfId="0" applyFont="1" applyFill="1" applyBorder="1" applyProtection="1"/>
    <xf numFmtId="165" fontId="2" fillId="4" borderId="8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44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4" borderId="7" xfId="0" applyNumberFormat="1" applyFont="1" applyFill="1" applyBorder="1" applyAlignment="1" applyProtection="1">
      <alignment horizontal="right" vertical="center"/>
    </xf>
    <xf numFmtId="0" fontId="2" fillId="4" borderId="7" xfId="0" applyFont="1" applyFill="1" applyBorder="1" applyAlignment="1" applyProtection="1">
      <alignment horizontal="right" vertical="center"/>
    </xf>
    <xf numFmtId="0" fontId="2" fillId="4" borderId="6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 wrapText="1"/>
    </xf>
    <xf numFmtId="0" fontId="22" fillId="7" borderId="62" xfId="0" applyFont="1" applyFill="1" applyBorder="1" applyAlignment="1" applyProtection="1">
      <alignment horizontal="left" wrapText="1"/>
    </xf>
    <xf numFmtId="0" fontId="22" fillId="7" borderId="0" xfId="0" applyFont="1" applyFill="1" applyBorder="1" applyAlignment="1" applyProtection="1">
      <alignment horizontal="left" wrapText="1"/>
    </xf>
    <xf numFmtId="0" fontId="22" fillId="4" borderId="44" xfId="0" applyFont="1" applyFill="1" applyBorder="1" applyAlignment="1" applyProtection="1">
      <alignment horizontal="center"/>
      <protection locked="0"/>
    </xf>
    <xf numFmtId="0" fontId="22" fillId="4" borderId="42" xfId="0" applyFont="1" applyFill="1" applyBorder="1" applyAlignment="1" applyProtection="1">
      <alignment horizontal="center"/>
      <protection locked="0"/>
    </xf>
    <xf numFmtId="0" fontId="22" fillId="7" borderId="62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32" xfId="0" applyFont="1" applyFill="1" applyBorder="1" applyAlignment="1" applyProtection="1">
      <alignment horizontal="left"/>
      <protection locked="0"/>
    </xf>
    <xf numFmtId="0" fontId="22" fillId="4" borderId="41" xfId="0" applyFont="1" applyFill="1" applyBorder="1" applyAlignment="1" applyProtection="1">
      <alignment horizontal="left"/>
      <protection locked="0"/>
    </xf>
    <xf numFmtId="0" fontId="22" fillId="4" borderId="19" xfId="0" applyFont="1" applyFill="1" applyBorder="1" applyAlignment="1" applyProtection="1">
      <alignment horizontal="center"/>
      <protection locked="0"/>
    </xf>
    <xf numFmtId="0" fontId="22" fillId="4" borderId="31" xfId="0" applyFont="1" applyFill="1" applyBorder="1" applyAlignment="1" applyProtection="1">
      <alignment horizontal="center"/>
      <protection locked="0"/>
    </xf>
    <xf numFmtId="0" fontId="22" fillId="7" borderId="14" xfId="0" applyFont="1" applyFill="1" applyBorder="1" applyAlignment="1" applyProtection="1">
      <alignment horizontal="left" wrapText="1"/>
    </xf>
    <xf numFmtId="0" fontId="22" fillId="4" borderId="15" xfId="0" applyFont="1" applyFill="1" applyBorder="1" applyAlignment="1" applyProtection="1">
      <alignment horizontal="center"/>
      <protection locked="0"/>
    </xf>
    <xf numFmtId="0" fontId="22" fillId="4" borderId="26" xfId="0" applyFont="1" applyFill="1" applyBorder="1" applyAlignment="1" applyProtection="1">
      <alignment horizontal="center"/>
      <protection locked="0"/>
    </xf>
    <xf numFmtId="0" fontId="22" fillId="4" borderId="23" xfId="0" applyFont="1" applyFill="1" applyBorder="1" applyAlignment="1" applyProtection="1">
      <alignment horizontal="center"/>
      <protection locked="0"/>
    </xf>
    <xf numFmtId="0" fontId="22" fillId="4" borderId="28" xfId="0" applyFont="1" applyFill="1" applyBorder="1" applyAlignment="1" applyProtection="1">
      <alignment horizontal="left" vertical="center"/>
      <protection locked="0"/>
    </xf>
    <xf numFmtId="0" fontId="22" fillId="7" borderId="22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62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43" xfId="0" applyFont="1" applyFill="1" applyBorder="1" applyAlignment="1" applyProtection="1">
      <alignment horizontal="left" vertical="center" wrapText="1"/>
    </xf>
    <xf numFmtId="0" fontId="22" fillId="7" borderId="44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62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2" fillId="7" borderId="62" xfId="0" applyFont="1" applyFill="1" applyBorder="1" applyAlignment="1" applyProtection="1">
      <alignment horizontal="left" vertical="top" wrapText="1"/>
    </xf>
    <xf numFmtId="0" fontId="23" fillId="8" borderId="62" xfId="0" applyFont="1" applyFill="1" applyBorder="1" applyAlignment="1" applyProtection="1">
      <alignment horizontal="center"/>
    </xf>
    <xf numFmtId="0" fontId="23" fillId="8" borderId="20" xfId="0" applyFont="1" applyFill="1" applyBorder="1" applyAlignment="1" applyProtection="1">
      <alignment horizontal="center"/>
    </xf>
    <xf numFmtId="0" fontId="24" fillId="0" borderId="62" xfId="0" applyFont="1" applyBorder="1" applyAlignment="1" applyProtection="1">
      <alignment horizontal="left" vertical="top"/>
    </xf>
    <xf numFmtId="0" fontId="22" fillId="0" borderId="24" xfId="0" applyFont="1" applyBorder="1" applyAlignment="1" applyProtection="1">
      <alignment horizontal="left" vertical="top"/>
    </xf>
    <xf numFmtId="0" fontId="22" fillId="4" borderId="30" xfId="0" applyFont="1" applyFill="1" applyBorder="1" applyAlignment="1" applyProtection="1">
      <alignment horizontal="left"/>
      <protection locked="0"/>
    </xf>
    <xf numFmtId="0" fontId="22" fillId="4" borderId="29" xfId="0" applyFont="1" applyFill="1" applyBorder="1" applyAlignment="1" applyProtection="1">
      <alignment horizontal="left"/>
      <protection locked="0"/>
    </xf>
    <xf numFmtId="0" fontId="22" fillId="4" borderId="34" xfId="0" applyFont="1" applyFill="1" applyBorder="1" applyAlignment="1" applyProtection="1">
      <alignment horizontal="left" vertical="center"/>
      <protection locked="0"/>
    </xf>
    <xf numFmtId="0" fontId="23" fillId="8" borderId="18" xfId="0" applyFont="1" applyFill="1" applyBorder="1" applyAlignment="1" applyProtection="1">
      <alignment horizontal="left"/>
    </xf>
    <xf numFmtId="0" fontId="22" fillId="4" borderId="35" xfId="0" applyFont="1" applyFill="1" applyBorder="1" applyAlignment="1" applyProtection="1">
      <alignment horizontal="left"/>
      <protection locked="0"/>
    </xf>
    <xf numFmtId="14" fontId="22" fillId="4" borderId="18" xfId="0" applyNumberFormat="1" applyFont="1" applyFill="1" applyBorder="1" applyAlignment="1" applyProtection="1">
      <alignment horizontal="left"/>
      <protection locked="0"/>
    </xf>
    <xf numFmtId="0" fontId="22" fillId="4" borderId="18" xfId="0" applyFont="1" applyFill="1" applyBorder="1" applyAlignment="1" applyProtection="1">
      <alignment horizontal="left"/>
      <protection locked="0"/>
    </xf>
    <xf numFmtId="0" fontId="38" fillId="7" borderId="0" xfId="0" applyFont="1" applyFill="1" applyBorder="1" applyAlignment="1" applyProtection="1">
      <alignment horizontal="left" wrapText="1"/>
    </xf>
    <xf numFmtId="0" fontId="38" fillId="7" borderId="14" xfId="0" applyFont="1" applyFill="1" applyBorder="1" applyAlignment="1" applyProtection="1">
      <alignment horizontal="left" wrapText="1"/>
    </xf>
    <xf numFmtId="0" fontId="2" fillId="7" borderId="62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8" xfId="0" applyFont="1" applyFill="1" applyBorder="1" applyAlignment="1" applyProtection="1">
      <alignment horizontal="right"/>
    </xf>
    <xf numFmtId="0" fontId="22" fillId="4" borderId="39" xfId="0" applyFont="1" applyFill="1" applyBorder="1" applyAlignment="1" applyProtection="1">
      <alignment horizontal="right"/>
    </xf>
    <xf numFmtId="0" fontId="39" fillId="7" borderId="62" xfId="0" applyFont="1" applyFill="1" applyBorder="1" applyAlignment="1" applyProtection="1">
      <alignment horizontal="center"/>
    </xf>
    <xf numFmtId="0" fontId="39" fillId="7" borderId="0" xfId="0" applyFont="1" applyFill="1" applyBorder="1" applyAlignment="1" applyProtection="1">
      <alignment horizontal="center"/>
    </xf>
    <xf numFmtId="0" fontId="39" fillId="7" borderId="14" xfId="0" applyFont="1" applyFill="1" applyBorder="1" applyAlignment="1" applyProtection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50"/>
  <sheetViews>
    <sheetView showGridLines="0" tabSelected="1" zoomScaleNormal="100" zoomScaleSheetLayoutView="110" zoomScalePageLayoutView="60" workbookViewId="0">
      <selection activeCell="C164" sqref="C164:E164"/>
    </sheetView>
  </sheetViews>
  <sheetFormatPr defaultColWidth="9.109375" defaultRowHeight="12" x14ac:dyDescent="0.25"/>
  <cols>
    <col min="1" max="1" width="1.6640625" style="55" customWidth="1"/>
    <col min="2" max="2" width="63.44140625" style="55" customWidth="1"/>
    <col min="3" max="5" width="24.33203125" style="55" customWidth="1"/>
    <col min="6" max="6" width="1.6640625" style="60" hidden="1" customWidth="1"/>
    <col min="7" max="10" width="9.109375" style="60" hidden="1" customWidth="1"/>
    <col min="11" max="11" width="20.33203125" style="60" hidden="1" customWidth="1"/>
    <col min="12" max="17" width="9.109375" style="60" hidden="1" customWidth="1"/>
    <col min="18" max="18" width="47.5546875" style="60" hidden="1" customWidth="1"/>
    <col min="19" max="19" width="10.44140625" style="60" hidden="1" customWidth="1"/>
    <col min="20" max="29" width="9.109375" style="60" hidden="1" customWidth="1"/>
    <col min="30" max="47" width="9.109375" style="60" customWidth="1"/>
    <col min="48" max="16384" width="9.109375" style="60"/>
  </cols>
  <sheetData>
    <row r="1" spans="1:20" ht="9.6" customHeight="1" x14ac:dyDescent="0.25">
      <c r="A1" s="60"/>
      <c r="B1" s="60"/>
      <c r="C1" s="60"/>
      <c r="D1" s="60"/>
      <c r="E1" s="60"/>
      <c r="R1" s="60">
        <f>COUNTA(R2:R250)</f>
        <v>249</v>
      </c>
      <c r="S1" s="60">
        <f>COUNTA(S2:S250)</f>
        <v>249</v>
      </c>
      <c r="T1" s="60">
        <f>COUNTA(T2:T250)</f>
        <v>249</v>
      </c>
    </row>
    <row r="2" spans="1:20" ht="12.75" customHeight="1" x14ac:dyDescent="0.3">
      <c r="A2" s="60"/>
      <c r="B2" s="101"/>
      <c r="C2" s="101"/>
      <c r="D2" s="274" t="s">
        <v>431</v>
      </c>
      <c r="E2" s="274"/>
      <c r="R2" t="s">
        <v>168</v>
      </c>
      <c r="S2" s="227">
        <v>253255950</v>
      </c>
      <c r="T2" t="s">
        <v>83</v>
      </c>
    </row>
    <row r="3" spans="1:20" ht="31.2" customHeight="1" x14ac:dyDescent="0.3">
      <c r="A3" s="60"/>
      <c r="B3" s="101"/>
      <c r="C3" s="101"/>
      <c r="D3" s="274"/>
      <c r="E3" s="274"/>
      <c r="R3" t="s">
        <v>169</v>
      </c>
      <c r="S3" s="227">
        <v>152903578</v>
      </c>
      <c r="T3" t="s">
        <v>83</v>
      </c>
    </row>
    <row r="4" spans="1:20" ht="31.2" customHeight="1" x14ac:dyDescent="0.3">
      <c r="A4" s="60"/>
      <c r="B4" s="101"/>
      <c r="C4" s="101"/>
      <c r="D4" s="274"/>
      <c r="E4" s="274"/>
      <c r="R4" t="s">
        <v>170</v>
      </c>
      <c r="S4" s="227">
        <v>152968145</v>
      </c>
      <c r="T4" t="s">
        <v>83</v>
      </c>
    </row>
    <row r="5" spans="1:20" ht="13.2" customHeight="1" x14ac:dyDescent="0.3">
      <c r="A5" s="60"/>
      <c r="B5" s="101"/>
      <c r="C5" s="101"/>
      <c r="D5" s="101"/>
      <c r="E5" s="101"/>
      <c r="R5" t="s">
        <v>171</v>
      </c>
      <c r="S5" s="227">
        <v>152962797</v>
      </c>
      <c r="T5" t="s">
        <v>83</v>
      </c>
    </row>
    <row r="6" spans="1:20" ht="13.2" customHeight="1" x14ac:dyDescent="0.3">
      <c r="A6" s="60"/>
      <c r="B6" s="280" t="s">
        <v>167</v>
      </c>
      <c r="C6" s="280"/>
      <c r="D6" s="280"/>
      <c r="E6" s="280"/>
      <c r="R6" t="s">
        <v>172</v>
      </c>
      <c r="S6" s="227">
        <v>149566841</v>
      </c>
      <c r="T6" t="s">
        <v>83</v>
      </c>
    </row>
    <row r="7" spans="1:20" ht="13.2" customHeight="1" x14ac:dyDescent="0.3">
      <c r="A7" s="140"/>
      <c r="B7" s="56"/>
      <c r="C7" s="57"/>
      <c r="D7" s="57"/>
      <c r="E7" s="57"/>
      <c r="R7" s="228" t="s">
        <v>173</v>
      </c>
      <c r="S7" s="228">
        <v>149947714</v>
      </c>
      <c r="T7" t="s">
        <v>83</v>
      </c>
    </row>
    <row r="8" spans="1:20" ht="18" x14ac:dyDescent="0.35">
      <c r="A8" s="140"/>
      <c r="B8" s="144" t="s">
        <v>86</v>
      </c>
      <c r="C8" s="281" t="s">
        <v>380</v>
      </c>
      <c r="D8" s="281"/>
      <c r="E8" s="281"/>
      <c r="F8" s="140"/>
      <c r="R8" t="s">
        <v>174</v>
      </c>
      <c r="S8" s="227">
        <v>149693995</v>
      </c>
      <c r="T8" t="s">
        <v>405</v>
      </c>
    </row>
    <row r="9" spans="1:20" ht="14.4" x14ac:dyDescent="0.3">
      <c r="A9" s="140"/>
      <c r="B9" s="145" t="s">
        <v>85</v>
      </c>
      <c r="C9" s="275" t="str">
        <f>IFERROR(VLOOKUP(C8,R1:T298,3,FALSE),"")</f>
        <v>Uždaroji akcinė bendrovė (UAB)</v>
      </c>
      <c r="D9" s="275"/>
      <c r="E9" s="275"/>
      <c r="F9" s="140"/>
      <c r="H9" s="231" t="s">
        <v>84</v>
      </c>
      <c r="L9" s="231" t="s">
        <v>81</v>
      </c>
      <c r="R9" t="s">
        <v>175</v>
      </c>
      <c r="S9" s="227">
        <v>149951417</v>
      </c>
      <c r="T9" t="s">
        <v>83</v>
      </c>
    </row>
    <row r="10" spans="1:20" ht="14.4" x14ac:dyDescent="0.3">
      <c r="A10" s="140"/>
      <c r="B10" s="113" t="s">
        <v>69</v>
      </c>
      <c r="C10" s="275">
        <f>IFERROR(VLOOKUP(C8,R2:S298,2,FALSE),"")</f>
        <v>120545849</v>
      </c>
      <c r="D10" s="275"/>
      <c r="E10" s="275"/>
      <c r="F10" s="140"/>
      <c r="H10" s="231" t="s">
        <v>83</v>
      </c>
      <c r="L10" s="231" t="s">
        <v>80</v>
      </c>
      <c r="R10" s="228" t="s">
        <v>176</v>
      </c>
      <c r="S10" s="228">
        <v>250135860</v>
      </c>
      <c r="T10" t="s">
        <v>83</v>
      </c>
    </row>
    <row r="11" spans="1:20" ht="14.4" x14ac:dyDescent="0.3">
      <c r="A11" s="140"/>
      <c r="B11" s="232" t="s">
        <v>103</v>
      </c>
      <c r="C11" s="282">
        <v>33324</v>
      </c>
      <c r="D11" s="275"/>
      <c r="E11" s="275"/>
      <c r="F11" s="140"/>
      <c r="H11" s="231" t="s">
        <v>102</v>
      </c>
      <c r="L11" s="231" t="s">
        <v>79</v>
      </c>
      <c r="R11" t="s">
        <v>177</v>
      </c>
      <c r="S11" s="227">
        <v>153720195</v>
      </c>
      <c r="T11" t="s">
        <v>405</v>
      </c>
    </row>
    <row r="12" spans="1:20" ht="14.4" x14ac:dyDescent="0.3">
      <c r="A12" s="140"/>
      <c r="B12" s="113" t="s">
        <v>104</v>
      </c>
      <c r="C12" s="283" t="s">
        <v>113</v>
      </c>
      <c r="D12" s="283"/>
      <c r="E12" s="283"/>
      <c r="F12" s="140"/>
      <c r="L12" s="231" t="s">
        <v>78</v>
      </c>
      <c r="R12" t="s">
        <v>178</v>
      </c>
      <c r="S12" s="227">
        <v>154138664</v>
      </c>
      <c r="T12" t="s">
        <v>83</v>
      </c>
    </row>
    <row r="13" spans="1:20" ht="14.4" x14ac:dyDescent="0.3">
      <c r="A13" s="140"/>
      <c r="B13" s="232"/>
      <c r="C13" s="275" t="s">
        <v>446</v>
      </c>
      <c r="D13" s="275"/>
      <c r="E13" s="275"/>
      <c r="F13" s="140"/>
      <c r="L13" s="231" t="s">
        <v>77</v>
      </c>
      <c r="R13" t="s">
        <v>179</v>
      </c>
      <c r="S13" s="227">
        <v>154111083</v>
      </c>
      <c r="T13" t="s">
        <v>83</v>
      </c>
    </row>
    <row r="14" spans="1:20" ht="14.4" x14ac:dyDescent="0.3">
      <c r="A14" s="140"/>
      <c r="B14" s="113" t="s">
        <v>68</v>
      </c>
      <c r="C14" s="275" t="s">
        <v>447</v>
      </c>
      <c r="D14" s="275"/>
      <c r="E14" s="275"/>
      <c r="F14" s="140"/>
      <c r="H14" s="231" t="s">
        <v>113</v>
      </c>
      <c r="L14" s="231" t="s">
        <v>76</v>
      </c>
      <c r="R14" t="s">
        <v>180</v>
      </c>
      <c r="S14" s="227">
        <v>154112751</v>
      </c>
      <c r="T14" t="s">
        <v>83</v>
      </c>
    </row>
    <row r="15" spans="1:20" ht="14.4" x14ac:dyDescent="0.3">
      <c r="A15" s="140"/>
      <c r="B15" s="113" t="s">
        <v>67</v>
      </c>
      <c r="C15" s="276" t="s">
        <v>448</v>
      </c>
      <c r="D15" s="276"/>
      <c r="E15" s="276"/>
      <c r="F15" s="140"/>
      <c r="H15" s="231" t="s">
        <v>114</v>
      </c>
      <c r="L15" s="231" t="s">
        <v>75</v>
      </c>
      <c r="R15" t="s">
        <v>181</v>
      </c>
      <c r="S15" s="227">
        <v>152812840</v>
      </c>
      <c r="T15" t="s">
        <v>83</v>
      </c>
    </row>
    <row r="16" spans="1:20" ht="14.4" x14ac:dyDescent="0.3">
      <c r="A16" s="140"/>
      <c r="B16" s="113"/>
      <c r="C16" s="61"/>
      <c r="D16" s="61"/>
      <c r="E16" s="113"/>
      <c r="F16" s="140"/>
      <c r="H16" s="231" t="s">
        <v>105</v>
      </c>
      <c r="L16" s="231" t="s">
        <v>74</v>
      </c>
      <c r="R16" t="s">
        <v>182</v>
      </c>
      <c r="S16" s="227">
        <v>152840633</v>
      </c>
      <c r="T16" t="s">
        <v>83</v>
      </c>
    </row>
    <row r="17" spans="1:20" ht="14.4" x14ac:dyDescent="0.3">
      <c r="A17" s="140"/>
      <c r="B17" s="113"/>
      <c r="C17" s="277" t="s">
        <v>7</v>
      </c>
      <c r="D17" s="278"/>
      <c r="E17" s="279"/>
      <c r="F17" s="140"/>
      <c r="H17" s="231" t="s">
        <v>161</v>
      </c>
      <c r="L17" s="231" t="s">
        <v>73</v>
      </c>
      <c r="R17" t="s">
        <v>183</v>
      </c>
      <c r="S17" s="227">
        <v>152814478</v>
      </c>
      <c r="T17" t="s">
        <v>84</v>
      </c>
    </row>
    <row r="18" spans="1:20" ht="14.4" x14ac:dyDescent="0.3">
      <c r="A18" s="140"/>
      <c r="B18" s="113" t="s">
        <v>66</v>
      </c>
      <c r="C18" s="258" t="s">
        <v>65</v>
      </c>
      <c r="D18" s="258"/>
      <c r="E18" s="114" t="s">
        <v>64</v>
      </c>
      <c r="F18" s="140"/>
      <c r="H18" s="231" t="s">
        <v>107</v>
      </c>
      <c r="L18" s="231" t="s">
        <v>72</v>
      </c>
      <c r="R18" t="s">
        <v>184</v>
      </c>
      <c r="S18" s="227">
        <v>154724428</v>
      </c>
      <c r="T18" t="s">
        <v>405</v>
      </c>
    </row>
    <row r="19" spans="1:20" ht="14.4" x14ac:dyDescent="0.3">
      <c r="A19" s="140"/>
      <c r="B19" s="146" t="s">
        <v>63</v>
      </c>
      <c r="C19" s="259" t="s">
        <v>449</v>
      </c>
      <c r="D19" s="260"/>
      <c r="E19" s="115">
        <v>0.94310000000000005</v>
      </c>
      <c r="F19" s="140"/>
      <c r="H19" s="231" t="s">
        <v>108</v>
      </c>
      <c r="L19" s="231" t="s">
        <v>71</v>
      </c>
      <c r="R19" t="s">
        <v>185</v>
      </c>
      <c r="S19" s="227">
        <v>154742789</v>
      </c>
      <c r="T19" t="s">
        <v>83</v>
      </c>
    </row>
    <row r="20" spans="1:20" ht="14.4" x14ac:dyDescent="0.3">
      <c r="A20" s="140"/>
      <c r="B20" s="146" t="s">
        <v>62</v>
      </c>
      <c r="C20" s="259" t="s">
        <v>450</v>
      </c>
      <c r="D20" s="260"/>
      <c r="E20" s="115">
        <v>2.3E-2</v>
      </c>
      <c r="F20" s="140"/>
      <c r="H20" s="231" t="s">
        <v>109</v>
      </c>
      <c r="L20" s="231" t="s">
        <v>70</v>
      </c>
      <c r="R20" t="s">
        <v>186</v>
      </c>
      <c r="S20" s="227">
        <v>154866655</v>
      </c>
      <c r="T20" t="s">
        <v>83</v>
      </c>
    </row>
    <row r="21" spans="1:20" ht="14.4" x14ac:dyDescent="0.3">
      <c r="A21" s="140"/>
      <c r="B21" s="146" t="s">
        <v>61</v>
      </c>
      <c r="C21" s="259" t="s">
        <v>451</v>
      </c>
      <c r="D21" s="260"/>
      <c r="E21" s="115">
        <v>2.0299999999999999E-2</v>
      </c>
      <c r="F21" s="140"/>
      <c r="H21" s="231" t="s">
        <v>110</v>
      </c>
      <c r="R21" t="s">
        <v>187</v>
      </c>
      <c r="S21" s="227">
        <v>154850665</v>
      </c>
      <c r="T21" t="s">
        <v>83</v>
      </c>
    </row>
    <row r="22" spans="1:20" ht="14.4" x14ac:dyDescent="0.3">
      <c r="A22" s="140"/>
      <c r="B22" s="146" t="s">
        <v>60</v>
      </c>
      <c r="C22" s="259" t="s">
        <v>452</v>
      </c>
      <c r="D22" s="260"/>
      <c r="E22" s="115">
        <v>1.3599999999999999E-2</v>
      </c>
      <c r="F22" s="140"/>
      <c r="H22" s="231" t="s">
        <v>111</v>
      </c>
      <c r="R22" t="s">
        <v>188</v>
      </c>
      <c r="S22" s="227">
        <v>152003098</v>
      </c>
      <c r="T22" t="s">
        <v>84</v>
      </c>
    </row>
    <row r="23" spans="1:20" ht="14.4" x14ac:dyDescent="0.3">
      <c r="A23" s="140"/>
      <c r="B23" s="146" t="s">
        <v>59</v>
      </c>
      <c r="C23" s="259"/>
      <c r="D23" s="260"/>
      <c r="E23" s="115"/>
      <c r="F23" s="140"/>
      <c r="H23" s="231" t="s">
        <v>112</v>
      </c>
      <c r="R23" t="s">
        <v>189</v>
      </c>
      <c r="S23" s="227">
        <v>301500997</v>
      </c>
      <c r="T23" t="s">
        <v>83</v>
      </c>
    </row>
    <row r="24" spans="1:20" ht="14.4" x14ac:dyDescent="0.3">
      <c r="A24" s="140"/>
      <c r="B24" s="146" t="s">
        <v>58</v>
      </c>
      <c r="C24" s="246" t="s">
        <v>57</v>
      </c>
      <c r="D24" s="247"/>
      <c r="E24" s="116">
        <f>100%-SUM(E19:E23)</f>
        <v>0</v>
      </c>
      <c r="F24" s="140"/>
      <c r="H24" s="231" t="s">
        <v>115</v>
      </c>
      <c r="R24" t="s">
        <v>190</v>
      </c>
      <c r="S24" s="227">
        <v>300076944</v>
      </c>
      <c r="T24" t="s">
        <v>83</v>
      </c>
    </row>
    <row r="25" spans="1:20" ht="14.4" x14ac:dyDescent="0.3">
      <c r="A25" s="140"/>
      <c r="B25" s="146"/>
      <c r="C25" s="62"/>
      <c r="D25" s="62"/>
      <c r="E25" s="117"/>
      <c r="F25" s="140"/>
      <c r="H25" s="231"/>
      <c r="R25" t="s">
        <v>191</v>
      </c>
      <c r="S25" s="227">
        <v>152007157</v>
      </c>
      <c r="T25" t="s">
        <v>83</v>
      </c>
    </row>
    <row r="26" spans="1:20" ht="14.4" x14ac:dyDescent="0.3">
      <c r="A26" s="140"/>
      <c r="B26" s="117" t="s">
        <v>155</v>
      </c>
      <c r="C26" s="248">
        <v>0.94310000000000005</v>
      </c>
      <c r="D26" s="248"/>
      <c r="E26" s="248"/>
      <c r="F26" s="140"/>
      <c r="R26" t="s">
        <v>414</v>
      </c>
      <c r="S26" s="227">
        <v>181613656</v>
      </c>
      <c r="T26" t="s">
        <v>83</v>
      </c>
    </row>
    <row r="27" spans="1:20" ht="24" x14ac:dyDescent="0.3">
      <c r="A27" s="140"/>
      <c r="B27" s="147" t="s">
        <v>154</v>
      </c>
      <c r="C27" s="249" t="s">
        <v>449</v>
      </c>
      <c r="D27" s="249"/>
      <c r="E27" s="250"/>
      <c r="F27" s="140"/>
      <c r="R27" t="s">
        <v>192</v>
      </c>
      <c r="S27" s="227">
        <v>155475990</v>
      </c>
      <c r="T27" t="s">
        <v>83</v>
      </c>
    </row>
    <row r="28" spans="1:20" ht="14.4" x14ac:dyDescent="0.3">
      <c r="A28" s="140"/>
      <c r="B28" s="232"/>
      <c r="C28" s="233"/>
      <c r="D28" s="233"/>
      <c r="E28" s="233"/>
      <c r="F28" s="140"/>
      <c r="R28" t="s">
        <v>193</v>
      </c>
      <c r="S28" s="227">
        <v>155513971</v>
      </c>
      <c r="T28" t="s">
        <v>83</v>
      </c>
    </row>
    <row r="29" spans="1:20" ht="24" x14ac:dyDescent="0.3">
      <c r="A29" s="140"/>
      <c r="B29" s="234" t="s">
        <v>149</v>
      </c>
      <c r="C29" s="256" t="s">
        <v>409</v>
      </c>
      <c r="D29" s="256"/>
      <c r="E29" s="256"/>
      <c r="F29" s="140"/>
      <c r="R29" t="s">
        <v>194</v>
      </c>
      <c r="S29" s="227">
        <v>255512870</v>
      </c>
      <c r="T29" t="s">
        <v>83</v>
      </c>
    </row>
    <row r="30" spans="1:20" ht="24" x14ac:dyDescent="0.3">
      <c r="A30" s="140"/>
      <c r="B30" s="234" t="s">
        <v>150</v>
      </c>
      <c r="C30" s="257"/>
      <c r="D30" s="257"/>
      <c r="E30" s="257"/>
      <c r="F30" s="140"/>
      <c r="R30" t="s">
        <v>195</v>
      </c>
      <c r="S30" s="227">
        <v>155461670</v>
      </c>
      <c r="T30" t="s">
        <v>83</v>
      </c>
    </row>
    <row r="31" spans="1:20" ht="14.4" x14ac:dyDescent="0.3">
      <c r="A31" s="140"/>
      <c r="B31" s="113"/>
      <c r="C31" s="62"/>
      <c r="D31" s="62"/>
      <c r="E31" s="117"/>
      <c r="F31" s="140"/>
      <c r="R31" t="s">
        <v>196</v>
      </c>
      <c r="S31" s="227">
        <v>155634880</v>
      </c>
      <c r="T31" t="s">
        <v>83</v>
      </c>
    </row>
    <row r="32" spans="1:20" ht="24.6" customHeight="1" x14ac:dyDescent="0.3">
      <c r="A32" s="140"/>
      <c r="B32" s="113"/>
      <c r="C32" s="252" t="s">
        <v>100</v>
      </c>
      <c r="D32" s="252"/>
      <c r="E32" s="253"/>
      <c r="F32" s="140"/>
      <c r="H32" s="108"/>
      <c r="R32" t="s">
        <v>197</v>
      </c>
      <c r="S32" s="227">
        <v>155402647</v>
      </c>
      <c r="T32" t="s">
        <v>405</v>
      </c>
    </row>
    <row r="33" spans="1:20" s="108" customFormat="1" ht="12" customHeight="1" x14ac:dyDescent="0.3">
      <c r="A33" s="141"/>
      <c r="B33" s="149"/>
      <c r="C33" s="254" t="s">
        <v>56</v>
      </c>
      <c r="D33" s="254"/>
      <c r="E33" s="255"/>
      <c r="F33" s="141"/>
      <c r="H33" s="60"/>
      <c r="K33" s="60"/>
      <c r="L33" s="60"/>
      <c r="R33" t="s">
        <v>198</v>
      </c>
      <c r="S33" s="227">
        <v>156916523</v>
      </c>
      <c r="T33" t="s">
        <v>83</v>
      </c>
    </row>
    <row r="34" spans="1:20" ht="12" customHeight="1" x14ac:dyDescent="0.3">
      <c r="A34" s="140"/>
      <c r="B34" s="129"/>
      <c r="C34" s="265" t="s">
        <v>55</v>
      </c>
      <c r="D34" s="265"/>
      <c r="E34" s="266"/>
      <c r="F34" s="140"/>
      <c r="R34" t="s">
        <v>199</v>
      </c>
      <c r="S34" s="227">
        <v>256564350</v>
      </c>
      <c r="T34" t="s">
        <v>83</v>
      </c>
    </row>
    <row r="35" spans="1:20" ht="14.4" x14ac:dyDescent="0.3">
      <c r="A35" s="140"/>
      <c r="B35" s="129"/>
      <c r="C35" s="267" t="s">
        <v>54</v>
      </c>
      <c r="D35" s="267"/>
      <c r="E35" s="268"/>
      <c r="F35" s="140"/>
      <c r="R35" t="s">
        <v>200</v>
      </c>
      <c r="S35" s="227">
        <v>156576661</v>
      </c>
      <c r="T35" t="s">
        <v>83</v>
      </c>
    </row>
    <row r="36" spans="1:20" ht="25.2" thickBot="1" x14ac:dyDescent="0.35">
      <c r="A36" s="140"/>
      <c r="B36" s="150" t="s">
        <v>53</v>
      </c>
      <c r="C36" s="64" t="s">
        <v>432</v>
      </c>
      <c r="D36" s="64"/>
      <c r="E36" s="64" t="s">
        <v>433</v>
      </c>
      <c r="F36" s="140"/>
      <c r="R36" t="s">
        <v>201</v>
      </c>
      <c r="S36" s="227">
        <v>156737189</v>
      </c>
      <c r="T36" t="s">
        <v>83</v>
      </c>
    </row>
    <row r="37" spans="1:20" ht="14.4" x14ac:dyDescent="0.3">
      <c r="A37" s="140"/>
      <c r="B37" s="151" t="s">
        <v>52</v>
      </c>
      <c r="C37" s="51">
        <v>36981.800000000003</v>
      </c>
      <c r="D37" s="69"/>
      <c r="E37" s="118">
        <v>33112.9</v>
      </c>
      <c r="F37" s="140"/>
      <c r="R37" t="s">
        <v>202</v>
      </c>
      <c r="S37" s="227">
        <v>156595252</v>
      </c>
      <c r="T37" t="s">
        <v>83</v>
      </c>
    </row>
    <row r="38" spans="1:20" ht="14.4" x14ac:dyDescent="0.3">
      <c r="A38" s="140"/>
      <c r="B38" s="151" t="s">
        <v>51</v>
      </c>
      <c r="C38" s="50">
        <v>20666</v>
      </c>
      <c r="D38" s="69"/>
      <c r="E38" s="119">
        <v>22881.1</v>
      </c>
      <c r="F38" s="140"/>
      <c r="H38" s="109"/>
      <c r="R38" t="s">
        <v>203</v>
      </c>
      <c r="S38" s="227">
        <v>157531950</v>
      </c>
      <c r="T38" t="s">
        <v>83</v>
      </c>
    </row>
    <row r="39" spans="1:20" s="109" customFormat="1" ht="14.4" x14ac:dyDescent="0.3">
      <c r="A39" s="142"/>
      <c r="B39" s="152" t="s">
        <v>50</v>
      </c>
      <c r="C39" s="68">
        <f>+C37-C38</f>
        <v>16315.800000000003</v>
      </c>
      <c r="D39" s="69"/>
      <c r="E39" s="120">
        <f>+E37-E38</f>
        <v>10231.800000000003</v>
      </c>
      <c r="F39" s="142"/>
      <c r="K39" s="60"/>
      <c r="L39" s="60"/>
      <c r="R39" t="s">
        <v>204</v>
      </c>
      <c r="S39" s="227">
        <v>157521319</v>
      </c>
      <c r="T39" t="s">
        <v>83</v>
      </c>
    </row>
    <row r="40" spans="1:20" s="109" customFormat="1" ht="14.4" x14ac:dyDescent="0.3">
      <c r="A40" s="142"/>
      <c r="B40" s="151" t="s">
        <v>89</v>
      </c>
      <c r="C40" s="54">
        <v>3463.3</v>
      </c>
      <c r="D40" s="76"/>
      <c r="E40" s="121">
        <v>3869.3</v>
      </c>
      <c r="F40" s="142"/>
      <c r="H40" s="60"/>
      <c r="K40" s="60"/>
      <c r="L40" s="60"/>
      <c r="R40" t="s">
        <v>205</v>
      </c>
      <c r="S40" s="227">
        <v>157536164</v>
      </c>
      <c r="T40" t="s">
        <v>83</v>
      </c>
    </row>
    <row r="41" spans="1:20" ht="14.4" x14ac:dyDescent="0.3">
      <c r="A41" s="140"/>
      <c r="B41" s="151" t="s">
        <v>90</v>
      </c>
      <c r="C41" s="49">
        <v>6468.4</v>
      </c>
      <c r="D41" s="76"/>
      <c r="E41" s="122">
        <v>6713</v>
      </c>
      <c r="F41" s="140"/>
      <c r="H41" s="109"/>
      <c r="R41" t="s">
        <v>206</v>
      </c>
      <c r="S41" s="227">
        <v>258325370</v>
      </c>
      <c r="T41" t="s">
        <v>83</v>
      </c>
    </row>
    <row r="42" spans="1:20" s="109" customFormat="1" ht="14.4" x14ac:dyDescent="0.3">
      <c r="A42" s="142"/>
      <c r="B42" s="152" t="s">
        <v>91</v>
      </c>
      <c r="C42" s="68">
        <f>+C39-C40-C41</f>
        <v>6384.100000000004</v>
      </c>
      <c r="D42" s="69"/>
      <c r="E42" s="120">
        <f>+E39-E40-E41</f>
        <v>-350.49999999999727</v>
      </c>
      <c r="F42" s="142"/>
      <c r="K42" s="60"/>
      <c r="L42" s="60"/>
      <c r="R42" t="s">
        <v>207</v>
      </c>
      <c r="S42" s="227">
        <v>158161361</v>
      </c>
      <c r="T42" t="s">
        <v>83</v>
      </c>
    </row>
    <row r="43" spans="1:20" s="109" customFormat="1" ht="14.4" x14ac:dyDescent="0.3">
      <c r="A43" s="142"/>
      <c r="B43" s="151" t="s">
        <v>49</v>
      </c>
      <c r="C43" s="53"/>
      <c r="D43" s="76"/>
      <c r="E43" s="123"/>
      <c r="F43" s="142"/>
      <c r="H43" s="60"/>
      <c r="K43" s="110"/>
      <c r="L43" s="111"/>
      <c r="R43" t="s">
        <v>208</v>
      </c>
      <c r="S43" s="227">
        <v>158275315</v>
      </c>
      <c r="T43" t="s">
        <v>83</v>
      </c>
    </row>
    <row r="44" spans="1:20" ht="14.4" x14ac:dyDescent="0.3">
      <c r="A44" s="140"/>
      <c r="B44" s="151" t="s">
        <v>88</v>
      </c>
      <c r="C44" s="49">
        <v>25.8</v>
      </c>
      <c r="D44" s="76"/>
      <c r="E44" s="15">
        <v>102.3</v>
      </c>
      <c r="F44" s="140"/>
      <c r="R44" t="s">
        <v>209</v>
      </c>
      <c r="S44" s="227">
        <v>158737526</v>
      </c>
      <c r="T44" t="s">
        <v>405</v>
      </c>
    </row>
    <row r="45" spans="1:20" ht="14.4" x14ac:dyDescent="0.3">
      <c r="A45" s="140"/>
      <c r="B45" s="151" t="s">
        <v>48</v>
      </c>
      <c r="C45" s="72">
        <f>C46-C47</f>
        <v>35.900000000000006</v>
      </c>
      <c r="D45" s="69"/>
      <c r="E45" s="124">
        <f>E46-E47</f>
        <v>2.8000000000000114</v>
      </c>
      <c r="F45" s="140"/>
      <c r="R45" t="s">
        <v>210</v>
      </c>
      <c r="S45" s="227">
        <v>158834726</v>
      </c>
      <c r="T45" t="s">
        <v>83</v>
      </c>
    </row>
    <row r="46" spans="1:20" ht="14.4" x14ac:dyDescent="0.3">
      <c r="A46" s="140"/>
      <c r="B46" s="153" t="s">
        <v>47</v>
      </c>
      <c r="C46" s="52">
        <v>155</v>
      </c>
      <c r="D46" s="76"/>
      <c r="E46" s="125">
        <v>148.80000000000001</v>
      </c>
      <c r="F46" s="140"/>
      <c r="R46" t="s">
        <v>211</v>
      </c>
      <c r="S46" s="227">
        <v>158996646</v>
      </c>
      <c r="T46" t="s">
        <v>83</v>
      </c>
    </row>
    <row r="47" spans="1:20" ht="14.4" x14ac:dyDescent="0.3">
      <c r="A47" s="140"/>
      <c r="B47" s="153" t="s">
        <v>46</v>
      </c>
      <c r="C47" s="50">
        <v>119.1</v>
      </c>
      <c r="D47" s="76"/>
      <c r="E47" s="126">
        <v>146</v>
      </c>
      <c r="F47" s="140"/>
      <c r="H47" s="109"/>
      <c r="R47" t="s">
        <v>212</v>
      </c>
      <c r="S47" s="227">
        <v>258847030</v>
      </c>
      <c r="T47" t="s">
        <v>405</v>
      </c>
    </row>
    <row r="48" spans="1:20" s="109" customFormat="1" ht="14.4" x14ac:dyDescent="0.3">
      <c r="A48" s="142"/>
      <c r="B48" s="152" t="s">
        <v>45</v>
      </c>
      <c r="C48" s="68">
        <f>+C42+C43+C44+C45</f>
        <v>6445.8000000000038</v>
      </c>
      <c r="D48" s="69"/>
      <c r="E48" s="120">
        <f>+E42+E43+E44+E45</f>
        <v>-245.39999999999725</v>
      </c>
      <c r="F48" s="142"/>
      <c r="H48" s="60"/>
      <c r="K48" s="60"/>
      <c r="L48" s="60"/>
      <c r="R48" t="s">
        <v>213</v>
      </c>
      <c r="S48" s="227">
        <v>165717011</v>
      </c>
      <c r="T48" t="s">
        <v>83</v>
      </c>
    </row>
    <row r="49" spans="1:20" ht="14.4" x14ac:dyDescent="0.3">
      <c r="A49" s="140"/>
      <c r="B49" s="151" t="s">
        <v>44</v>
      </c>
      <c r="C49" s="15">
        <v>892.2</v>
      </c>
      <c r="D49" s="77"/>
      <c r="E49" s="127">
        <v>-5.6</v>
      </c>
      <c r="F49" s="140"/>
      <c r="H49" s="109"/>
      <c r="R49" s="228" t="s">
        <v>214</v>
      </c>
      <c r="S49" s="228">
        <v>235014830</v>
      </c>
      <c r="T49" t="s">
        <v>84</v>
      </c>
    </row>
    <row r="50" spans="1:20" s="109" customFormat="1" ht="14.4" x14ac:dyDescent="0.3">
      <c r="A50" s="142"/>
      <c r="B50" s="152" t="s">
        <v>43</v>
      </c>
      <c r="C50" s="68">
        <f>C48-C49</f>
        <v>5553.600000000004</v>
      </c>
      <c r="D50" s="69"/>
      <c r="E50" s="120">
        <f>E48-E49</f>
        <v>-239.79999999999725</v>
      </c>
      <c r="F50" s="142"/>
      <c r="H50" s="60"/>
      <c r="K50" s="60"/>
      <c r="L50" s="60"/>
      <c r="R50" t="s">
        <v>215</v>
      </c>
      <c r="S50" s="227">
        <v>133154754</v>
      </c>
      <c r="T50" t="s">
        <v>83</v>
      </c>
    </row>
    <row r="51" spans="1:20" s="109" customFormat="1" ht="24.6" x14ac:dyDescent="0.3">
      <c r="A51" s="142"/>
      <c r="B51" s="154" t="s">
        <v>132</v>
      </c>
      <c r="C51" s="87"/>
      <c r="D51" s="77"/>
      <c r="E51" s="128"/>
      <c r="F51" s="142"/>
      <c r="H51" s="60"/>
      <c r="K51" s="60"/>
      <c r="L51" s="60"/>
      <c r="R51" t="s">
        <v>216</v>
      </c>
      <c r="S51" s="227">
        <v>132751369</v>
      </c>
      <c r="T51" t="s">
        <v>83</v>
      </c>
    </row>
    <row r="52" spans="1:20" s="109" customFormat="1" ht="14.4" x14ac:dyDescent="0.3">
      <c r="A52" s="142"/>
      <c r="B52" s="154"/>
      <c r="C52" s="154"/>
      <c r="D52" s="129"/>
      <c r="E52" s="129"/>
      <c r="F52" s="142"/>
      <c r="H52" s="60"/>
      <c r="K52" s="60"/>
      <c r="L52" s="60"/>
      <c r="R52" t="s">
        <v>217</v>
      </c>
      <c r="S52" s="227">
        <v>132616649</v>
      </c>
      <c r="T52" t="s">
        <v>83</v>
      </c>
    </row>
    <row r="53" spans="1:20" ht="21" customHeight="1" x14ac:dyDescent="0.3">
      <c r="A53" s="140"/>
      <c r="B53" s="129"/>
      <c r="C53" s="252" t="s">
        <v>100</v>
      </c>
      <c r="D53" s="252"/>
      <c r="E53" s="253"/>
      <c r="F53" s="140"/>
      <c r="R53" t="s">
        <v>218</v>
      </c>
      <c r="S53" s="227">
        <v>132684155</v>
      </c>
      <c r="T53" t="s">
        <v>83</v>
      </c>
    </row>
    <row r="54" spans="1:20" ht="25.2" thickBot="1" x14ac:dyDescent="0.35">
      <c r="A54" s="140"/>
      <c r="B54" s="150" t="s">
        <v>42</v>
      </c>
      <c r="C54" s="73" t="s">
        <v>434</v>
      </c>
      <c r="D54" s="64"/>
      <c r="E54" s="73" t="s">
        <v>435</v>
      </c>
      <c r="F54" s="140"/>
      <c r="R54" t="s">
        <v>219</v>
      </c>
      <c r="S54" s="227">
        <v>233923260</v>
      </c>
      <c r="T54" t="s">
        <v>83</v>
      </c>
    </row>
    <row r="55" spans="1:20" ht="14.4" x14ac:dyDescent="0.3">
      <c r="A55" s="140"/>
      <c r="B55" s="155" t="s">
        <v>41</v>
      </c>
      <c r="C55" s="1">
        <v>548.5</v>
      </c>
      <c r="D55" s="65"/>
      <c r="E55" s="125">
        <v>768.8</v>
      </c>
      <c r="F55" s="140"/>
      <c r="R55" t="s">
        <v>220</v>
      </c>
      <c r="S55" s="227">
        <v>133607044</v>
      </c>
      <c r="T55" t="s">
        <v>83</v>
      </c>
    </row>
    <row r="56" spans="1:20" ht="14.4" x14ac:dyDescent="0.3">
      <c r="A56" s="140"/>
      <c r="B56" s="155" t="s">
        <v>40</v>
      </c>
      <c r="C56" s="48">
        <v>114320.1</v>
      </c>
      <c r="D56" s="76"/>
      <c r="E56" s="16">
        <v>130506.4</v>
      </c>
      <c r="F56" s="140"/>
      <c r="R56" t="s">
        <v>221</v>
      </c>
      <c r="S56" s="227">
        <v>135641038</v>
      </c>
      <c r="T56" t="s">
        <v>83</v>
      </c>
    </row>
    <row r="57" spans="1:20" ht="14.4" x14ac:dyDescent="0.3">
      <c r="A57" s="140"/>
      <c r="B57" s="155" t="s">
        <v>39</v>
      </c>
      <c r="C57" s="48">
        <v>2733.1</v>
      </c>
      <c r="D57" s="76"/>
      <c r="E57" s="16">
        <v>2271.5</v>
      </c>
      <c r="F57" s="140"/>
      <c r="R57" t="s">
        <v>222</v>
      </c>
      <c r="S57" s="227">
        <v>132532496</v>
      </c>
      <c r="T57" t="s">
        <v>83</v>
      </c>
    </row>
    <row r="58" spans="1:20" ht="14.4" x14ac:dyDescent="0.3">
      <c r="A58" s="140"/>
      <c r="B58" s="155" t="s">
        <v>38</v>
      </c>
      <c r="C58" s="48"/>
      <c r="D58" s="76"/>
      <c r="E58" s="16"/>
      <c r="F58" s="140"/>
      <c r="R58" t="s">
        <v>223</v>
      </c>
      <c r="S58" s="227">
        <v>132626180</v>
      </c>
      <c r="T58" t="s">
        <v>405</v>
      </c>
    </row>
    <row r="59" spans="1:20" s="109" customFormat="1" ht="14.4" x14ac:dyDescent="0.3">
      <c r="A59" s="142"/>
      <c r="B59" s="156" t="s">
        <v>36</v>
      </c>
      <c r="C59" s="74">
        <f>SUM(C55:C58)</f>
        <v>117601.70000000001</v>
      </c>
      <c r="D59" s="69"/>
      <c r="E59" s="130">
        <f>SUM(E55:E58)</f>
        <v>133546.69999999998</v>
      </c>
      <c r="F59" s="142"/>
      <c r="H59" s="60"/>
      <c r="K59" s="60"/>
      <c r="L59" s="60"/>
      <c r="R59" t="s">
        <v>224</v>
      </c>
      <c r="S59" s="227">
        <v>133810450</v>
      </c>
      <c r="T59" t="s">
        <v>405</v>
      </c>
    </row>
    <row r="60" spans="1:20" ht="7.5" customHeight="1" x14ac:dyDescent="0.3">
      <c r="A60" s="140"/>
      <c r="B60" s="129"/>
      <c r="C60" s="89"/>
      <c r="D60" s="69"/>
      <c r="E60" s="131"/>
      <c r="F60" s="140"/>
      <c r="R60" t="s">
        <v>225</v>
      </c>
      <c r="S60" s="227">
        <v>159702357</v>
      </c>
      <c r="T60" t="s">
        <v>83</v>
      </c>
    </row>
    <row r="61" spans="1:20" ht="11.25" customHeight="1" x14ac:dyDescent="0.3">
      <c r="A61" s="140"/>
      <c r="B61" s="157" t="s">
        <v>400</v>
      </c>
      <c r="C61" s="52">
        <v>410.9</v>
      </c>
      <c r="D61" s="76"/>
      <c r="E61" s="125">
        <v>386</v>
      </c>
      <c r="F61" s="140"/>
      <c r="R61" t="s">
        <v>226</v>
      </c>
      <c r="S61" s="227">
        <v>301846604</v>
      </c>
      <c r="T61" t="s">
        <v>83</v>
      </c>
    </row>
    <row r="62" spans="1:20" ht="14.4" x14ac:dyDescent="0.3">
      <c r="A62" s="140"/>
      <c r="B62" s="158" t="s">
        <v>34</v>
      </c>
      <c r="C62" s="48">
        <v>3949.7</v>
      </c>
      <c r="D62" s="76"/>
      <c r="E62" s="16">
        <v>3783</v>
      </c>
      <c r="F62" s="140"/>
      <c r="R62" t="s">
        <v>227</v>
      </c>
      <c r="S62" s="227">
        <v>166092559</v>
      </c>
      <c r="T62" t="s">
        <v>83</v>
      </c>
    </row>
    <row r="63" spans="1:20" ht="14.4" x14ac:dyDescent="0.3">
      <c r="A63" s="140"/>
      <c r="B63" s="159" t="s">
        <v>33</v>
      </c>
      <c r="C63" s="48"/>
      <c r="D63" s="76"/>
      <c r="E63" s="16"/>
      <c r="F63" s="140"/>
      <c r="R63" t="s">
        <v>228</v>
      </c>
      <c r="S63" s="227">
        <v>165695198</v>
      </c>
      <c r="T63" t="s">
        <v>83</v>
      </c>
    </row>
    <row r="64" spans="1:20" ht="14.4" x14ac:dyDescent="0.3">
      <c r="A64" s="140"/>
      <c r="B64" s="159" t="s">
        <v>32</v>
      </c>
      <c r="C64" s="50">
        <v>17129.5</v>
      </c>
      <c r="D64" s="76"/>
      <c r="E64" s="126">
        <v>4455.8999999999996</v>
      </c>
      <c r="F64" s="140"/>
      <c r="H64" s="109"/>
      <c r="R64" t="s">
        <v>229</v>
      </c>
      <c r="S64" s="227">
        <v>161229484</v>
      </c>
      <c r="T64" t="s">
        <v>83</v>
      </c>
    </row>
    <row r="65" spans="1:20" s="109" customFormat="1" ht="10.5" customHeight="1" x14ac:dyDescent="0.3">
      <c r="A65" s="142"/>
      <c r="B65" s="156" t="s">
        <v>31</v>
      </c>
      <c r="C65" s="74">
        <f>SUM(C61:C64)</f>
        <v>21490.1</v>
      </c>
      <c r="D65" s="69"/>
      <c r="E65" s="130">
        <f>SUM(E61:E64)</f>
        <v>8624.9</v>
      </c>
      <c r="F65" s="142"/>
      <c r="K65" s="60"/>
      <c r="L65" s="60"/>
      <c r="R65" t="s">
        <v>230</v>
      </c>
      <c r="S65" s="227">
        <v>161130867</v>
      </c>
      <c r="T65" t="s">
        <v>83</v>
      </c>
    </row>
    <row r="66" spans="1:20" s="109" customFormat="1" ht="10.5" customHeight="1" x14ac:dyDescent="0.3">
      <c r="A66" s="142"/>
      <c r="B66" s="156"/>
      <c r="C66" s="74"/>
      <c r="D66" s="69"/>
      <c r="E66" s="130"/>
      <c r="F66" s="142"/>
      <c r="K66" s="60"/>
      <c r="L66" s="60"/>
      <c r="R66" t="s">
        <v>231</v>
      </c>
      <c r="S66" s="227">
        <v>161186428</v>
      </c>
      <c r="T66" t="s">
        <v>83</v>
      </c>
    </row>
    <row r="67" spans="1:20" s="109" customFormat="1" ht="10.5" customHeight="1" x14ac:dyDescent="0.3">
      <c r="A67" s="142"/>
      <c r="B67" s="156" t="s">
        <v>92</v>
      </c>
      <c r="C67" s="16">
        <v>985.1</v>
      </c>
      <c r="D67" s="77"/>
      <c r="E67" s="132">
        <v>930.1</v>
      </c>
      <c r="F67" s="142"/>
      <c r="K67" s="60"/>
      <c r="L67" s="60"/>
      <c r="R67" t="s">
        <v>232</v>
      </c>
      <c r="S67" s="227">
        <v>162559136</v>
      </c>
      <c r="T67" t="s">
        <v>83</v>
      </c>
    </row>
    <row r="68" spans="1:20" s="109" customFormat="1" ht="10.5" customHeight="1" x14ac:dyDescent="0.3">
      <c r="A68" s="142"/>
      <c r="B68" s="156"/>
      <c r="C68" s="74"/>
      <c r="D68" s="69"/>
      <c r="E68" s="130"/>
      <c r="F68" s="142"/>
      <c r="K68" s="60"/>
      <c r="L68" s="60"/>
      <c r="R68" t="s">
        <v>233</v>
      </c>
      <c r="S68" s="227">
        <v>162441351</v>
      </c>
      <c r="T68" t="s">
        <v>83</v>
      </c>
    </row>
    <row r="69" spans="1:20" s="109" customFormat="1" ht="14.4" x14ac:dyDescent="0.3">
      <c r="A69" s="142"/>
      <c r="B69" s="156" t="s">
        <v>30</v>
      </c>
      <c r="C69" s="48">
        <v>350</v>
      </c>
      <c r="D69" s="76"/>
      <c r="E69" s="16">
        <v>317.8</v>
      </c>
      <c r="F69" s="142"/>
      <c r="H69" s="60"/>
      <c r="K69" s="60"/>
      <c r="L69" s="60"/>
      <c r="R69" t="s">
        <v>234</v>
      </c>
      <c r="S69" s="227">
        <v>162732556</v>
      </c>
      <c r="T69" t="s">
        <v>83</v>
      </c>
    </row>
    <row r="70" spans="1:20" ht="7.5" customHeight="1" x14ac:dyDescent="0.3">
      <c r="A70" s="140"/>
      <c r="B70" s="129"/>
      <c r="C70" s="75"/>
      <c r="D70" s="69"/>
      <c r="E70" s="131"/>
      <c r="F70" s="140"/>
      <c r="H70" s="109"/>
      <c r="R70" t="s">
        <v>235</v>
      </c>
      <c r="S70" s="227">
        <v>162726845</v>
      </c>
      <c r="T70" t="s">
        <v>83</v>
      </c>
    </row>
    <row r="71" spans="1:20" s="109" customFormat="1" ht="14.4" x14ac:dyDescent="0.3">
      <c r="A71" s="142"/>
      <c r="B71" s="160" t="s">
        <v>29</v>
      </c>
      <c r="C71" s="74">
        <f>SUM(C59,C65,C67,C69)</f>
        <v>140426.90000000002</v>
      </c>
      <c r="D71" s="69"/>
      <c r="E71" s="130">
        <f>SUM(E59,E65,E67,E69)</f>
        <v>143419.49999999997</v>
      </c>
      <c r="F71" s="142"/>
      <c r="H71" s="60"/>
      <c r="K71" s="60"/>
      <c r="L71" s="60"/>
      <c r="R71" t="s">
        <v>236</v>
      </c>
      <c r="S71" s="227">
        <v>162468366</v>
      </c>
      <c r="T71" t="s">
        <v>405</v>
      </c>
    </row>
    <row r="72" spans="1:20" ht="14.4" x14ac:dyDescent="0.3">
      <c r="A72" s="140"/>
      <c r="B72" s="161"/>
      <c r="C72" s="75"/>
      <c r="D72" s="69"/>
      <c r="E72" s="131"/>
      <c r="F72" s="140"/>
      <c r="H72" s="109"/>
      <c r="R72" s="228" t="s">
        <v>237</v>
      </c>
      <c r="S72" s="228">
        <v>140089260</v>
      </c>
      <c r="T72" t="s">
        <v>84</v>
      </c>
    </row>
    <row r="73" spans="1:20" s="109" customFormat="1" ht="24.75" customHeight="1" x14ac:dyDescent="0.3">
      <c r="A73" s="142"/>
      <c r="B73" s="162" t="s">
        <v>140</v>
      </c>
      <c r="C73" s="4">
        <v>115615.8</v>
      </c>
      <c r="D73" s="76"/>
      <c r="E73" s="16">
        <v>118847.2</v>
      </c>
      <c r="F73" s="142"/>
      <c r="K73" s="60"/>
      <c r="L73" s="60"/>
      <c r="R73" t="s">
        <v>238</v>
      </c>
      <c r="S73" s="227">
        <v>140249252</v>
      </c>
      <c r="T73" t="s">
        <v>84</v>
      </c>
    </row>
    <row r="74" spans="1:20" s="109" customFormat="1" ht="14.4" x14ac:dyDescent="0.3">
      <c r="A74" s="142"/>
      <c r="B74" s="163" t="s">
        <v>28</v>
      </c>
      <c r="C74" s="4">
        <v>115615.8</v>
      </c>
      <c r="D74" s="76"/>
      <c r="E74" s="16">
        <v>118847.2</v>
      </c>
      <c r="F74" s="142"/>
      <c r="K74" s="60"/>
      <c r="L74" s="60"/>
      <c r="R74" s="228" t="s">
        <v>239</v>
      </c>
      <c r="S74" s="228">
        <v>163743744</v>
      </c>
      <c r="T74" t="s">
        <v>83</v>
      </c>
    </row>
    <row r="75" spans="1:20" s="109" customFormat="1" ht="14.4" x14ac:dyDescent="0.3">
      <c r="A75" s="142"/>
      <c r="B75" s="162" t="s">
        <v>27</v>
      </c>
      <c r="C75" s="4"/>
      <c r="D75" s="76"/>
      <c r="E75" s="16"/>
      <c r="F75" s="142"/>
      <c r="K75" s="60"/>
      <c r="L75" s="60"/>
      <c r="R75" t="s">
        <v>240</v>
      </c>
      <c r="S75" s="227">
        <v>140033557</v>
      </c>
      <c r="T75" t="s">
        <v>83</v>
      </c>
    </row>
    <row r="76" spans="1:20" s="109" customFormat="1" ht="14.4" x14ac:dyDescent="0.3">
      <c r="A76" s="142"/>
      <c r="B76" s="162" t="s">
        <v>87</v>
      </c>
      <c r="C76" s="4"/>
      <c r="D76" s="76"/>
      <c r="E76" s="16"/>
      <c r="F76" s="142"/>
      <c r="K76" s="60"/>
      <c r="L76" s="60"/>
      <c r="R76" t="s">
        <v>241</v>
      </c>
      <c r="S76" s="227">
        <v>140031353</v>
      </c>
      <c r="T76" t="s">
        <v>83</v>
      </c>
    </row>
    <row r="77" spans="1:20" s="109" customFormat="1" ht="14.4" x14ac:dyDescent="0.3">
      <c r="A77" s="142"/>
      <c r="B77" s="230" t="s">
        <v>401</v>
      </c>
      <c r="C77" s="4"/>
      <c r="D77" s="76"/>
      <c r="E77" s="16"/>
      <c r="F77" s="142"/>
      <c r="K77" s="60"/>
      <c r="L77" s="60"/>
      <c r="R77" t="s">
        <v>242</v>
      </c>
      <c r="S77" s="227">
        <v>140842886</v>
      </c>
      <c r="T77" t="s">
        <v>83</v>
      </c>
    </row>
    <row r="78" spans="1:20" s="109" customFormat="1" ht="14.4" x14ac:dyDescent="0.3">
      <c r="A78" s="142"/>
      <c r="B78" s="162" t="s">
        <v>26</v>
      </c>
      <c r="C78" s="4"/>
      <c r="D78" s="76"/>
      <c r="E78" s="16"/>
      <c r="F78" s="142"/>
      <c r="K78" s="60"/>
      <c r="L78" s="60"/>
      <c r="R78" t="s">
        <v>243</v>
      </c>
      <c r="S78" s="227">
        <v>140842929</v>
      </c>
      <c r="T78" t="s">
        <v>83</v>
      </c>
    </row>
    <row r="79" spans="1:20" s="109" customFormat="1" ht="14.4" x14ac:dyDescent="0.3">
      <c r="A79" s="142"/>
      <c r="B79" s="162" t="s">
        <v>25</v>
      </c>
      <c r="C79" s="4">
        <v>776.5</v>
      </c>
      <c r="D79" s="76"/>
      <c r="E79" s="16">
        <v>1054.2</v>
      </c>
      <c r="F79" s="142"/>
      <c r="K79" s="60"/>
      <c r="L79" s="60"/>
      <c r="R79" t="s">
        <v>244</v>
      </c>
      <c r="S79" s="227">
        <v>141525547</v>
      </c>
      <c r="T79" t="s">
        <v>83</v>
      </c>
    </row>
    <row r="80" spans="1:20" s="109" customFormat="1" ht="14.4" x14ac:dyDescent="0.3">
      <c r="A80" s="142"/>
      <c r="B80" s="163" t="s">
        <v>24</v>
      </c>
      <c r="C80" s="4">
        <v>776.5</v>
      </c>
      <c r="D80" s="76"/>
      <c r="E80" s="16">
        <v>1054.2</v>
      </c>
      <c r="F80" s="142"/>
      <c r="K80" s="60"/>
      <c r="L80" s="60"/>
      <c r="R80" t="s">
        <v>245</v>
      </c>
      <c r="S80" s="227">
        <v>140786882</v>
      </c>
      <c r="T80" t="s">
        <v>405</v>
      </c>
    </row>
    <row r="81" spans="1:20" s="109" customFormat="1" ht="14.4" x14ac:dyDescent="0.3">
      <c r="A81" s="142"/>
      <c r="B81" s="162" t="s">
        <v>23</v>
      </c>
      <c r="C81" s="4">
        <v>11769.6</v>
      </c>
      <c r="D81" s="76"/>
      <c r="E81" s="16">
        <v>8252.1</v>
      </c>
      <c r="F81" s="142"/>
      <c r="G81" s="60"/>
      <c r="K81" s="60"/>
      <c r="L81" s="60"/>
      <c r="R81" t="s">
        <v>246</v>
      </c>
      <c r="S81" s="227">
        <v>302827126</v>
      </c>
      <c r="T81" t="s">
        <v>83</v>
      </c>
    </row>
    <row r="82" spans="1:20" s="109" customFormat="1" ht="37.5" customHeight="1" x14ac:dyDescent="0.3">
      <c r="A82" s="142"/>
      <c r="B82" s="162" t="s">
        <v>133</v>
      </c>
      <c r="C82" s="15"/>
      <c r="D82" s="77"/>
      <c r="E82" s="15"/>
      <c r="F82" s="142"/>
      <c r="G82" s="60"/>
      <c r="K82" s="60"/>
      <c r="L82" s="60"/>
      <c r="R82" t="s">
        <v>247</v>
      </c>
      <c r="S82" s="227">
        <v>163252987</v>
      </c>
      <c r="T82" t="s">
        <v>83</v>
      </c>
    </row>
    <row r="83" spans="1:20" s="109" customFormat="1" ht="14.4" x14ac:dyDescent="0.3">
      <c r="A83" s="142"/>
      <c r="B83" s="152" t="s">
        <v>22</v>
      </c>
      <c r="C83" s="74">
        <f>SUM(C73,C75:C79,C81:C81)</f>
        <v>128161.90000000001</v>
      </c>
      <c r="D83" s="69"/>
      <c r="E83" s="130">
        <f>SUM(E73,E75:E79,E81:E81)</f>
        <v>128153.5</v>
      </c>
      <c r="F83" s="142"/>
      <c r="H83" s="60"/>
      <c r="K83" s="60"/>
      <c r="L83" s="60"/>
      <c r="R83" t="s">
        <v>248</v>
      </c>
      <c r="S83" s="227">
        <v>163252115</v>
      </c>
      <c r="T83" t="s">
        <v>83</v>
      </c>
    </row>
    <row r="84" spans="1:20" ht="7.5" customHeight="1" x14ac:dyDescent="0.3">
      <c r="A84" s="140"/>
      <c r="B84" s="151"/>
      <c r="C84" s="75"/>
      <c r="D84" s="69"/>
      <c r="E84" s="131"/>
      <c r="F84" s="140"/>
      <c r="H84" s="109"/>
      <c r="R84" t="s">
        <v>249</v>
      </c>
      <c r="S84" s="227">
        <v>163934977</v>
      </c>
      <c r="T84" t="s">
        <v>405</v>
      </c>
    </row>
    <row r="85" spans="1:20" s="109" customFormat="1" ht="14.4" x14ac:dyDescent="0.3">
      <c r="A85" s="142"/>
      <c r="B85" s="152" t="s">
        <v>21</v>
      </c>
      <c r="C85" s="16">
        <v>197.8</v>
      </c>
      <c r="D85" s="90"/>
      <c r="E85" s="133">
        <v>60.8</v>
      </c>
      <c r="F85" s="142"/>
      <c r="K85" s="60"/>
      <c r="L85" s="60"/>
      <c r="R85" t="s">
        <v>250</v>
      </c>
      <c r="S85" s="227">
        <v>163994426</v>
      </c>
      <c r="T85" t="s">
        <v>83</v>
      </c>
    </row>
    <row r="86" spans="1:20" s="109" customFormat="1" ht="14.4" x14ac:dyDescent="0.3">
      <c r="A86" s="142"/>
      <c r="B86" s="152"/>
      <c r="C86" s="75"/>
      <c r="D86" s="69"/>
      <c r="E86" s="131"/>
      <c r="F86" s="142"/>
      <c r="K86" s="60"/>
      <c r="L86" s="60"/>
      <c r="R86" t="s">
        <v>251</v>
      </c>
      <c r="S86" s="227">
        <v>163994611</v>
      </c>
      <c r="T86" t="s">
        <v>83</v>
      </c>
    </row>
    <row r="87" spans="1:20" s="109" customFormat="1" ht="14.4" x14ac:dyDescent="0.3">
      <c r="A87" s="142"/>
      <c r="B87" s="152" t="s">
        <v>93</v>
      </c>
      <c r="C87" s="5">
        <v>270.7</v>
      </c>
      <c r="D87" s="77"/>
      <c r="E87" s="127">
        <v>225.5</v>
      </c>
      <c r="F87" s="142"/>
      <c r="H87" s="60"/>
      <c r="K87" s="60"/>
      <c r="L87" s="60"/>
      <c r="R87" t="s">
        <v>252</v>
      </c>
      <c r="S87" s="227">
        <v>300531865</v>
      </c>
      <c r="T87" t="s">
        <v>83</v>
      </c>
    </row>
    <row r="88" spans="1:20" ht="7.5" customHeight="1" x14ac:dyDescent="0.3">
      <c r="A88" s="140"/>
      <c r="B88" s="151"/>
      <c r="C88" s="75"/>
      <c r="D88" s="69"/>
      <c r="E88" s="131"/>
      <c r="F88" s="140"/>
      <c r="R88" t="s">
        <v>253</v>
      </c>
      <c r="S88" s="227">
        <v>164294882</v>
      </c>
      <c r="T88" t="s">
        <v>83</v>
      </c>
    </row>
    <row r="89" spans="1:20" ht="14.4" x14ac:dyDescent="0.3">
      <c r="A89" s="140"/>
      <c r="B89" s="153" t="s">
        <v>403</v>
      </c>
      <c r="C89" s="48">
        <v>2259.6</v>
      </c>
      <c r="D89" s="76"/>
      <c r="E89" s="16">
        <v>3014.1</v>
      </c>
      <c r="F89" s="140"/>
      <c r="R89" t="s">
        <v>254</v>
      </c>
      <c r="S89" s="227">
        <v>164742773</v>
      </c>
      <c r="T89" t="s">
        <v>83</v>
      </c>
    </row>
    <row r="90" spans="1:20" ht="14.4" x14ac:dyDescent="0.3">
      <c r="A90" s="140"/>
      <c r="B90" s="164" t="s">
        <v>19</v>
      </c>
      <c r="C90" s="48">
        <v>1284.0999999999999</v>
      </c>
      <c r="D90" s="76"/>
      <c r="E90" s="16">
        <v>2114.5</v>
      </c>
      <c r="F90" s="140"/>
      <c r="R90" t="s">
        <v>255</v>
      </c>
      <c r="S90" s="227">
        <v>164702526</v>
      </c>
      <c r="T90" t="s">
        <v>83</v>
      </c>
    </row>
    <row r="91" spans="1:20" ht="14.4" x14ac:dyDescent="0.3">
      <c r="A91" s="140"/>
      <c r="B91" s="153" t="s">
        <v>404</v>
      </c>
      <c r="C91" s="48">
        <v>9536.9</v>
      </c>
      <c r="D91" s="76"/>
      <c r="E91" s="16">
        <v>11965.6</v>
      </c>
      <c r="F91" s="140"/>
      <c r="R91" t="s">
        <v>256</v>
      </c>
      <c r="S91" s="227">
        <v>164702145</v>
      </c>
      <c r="T91" t="s">
        <v>83</v>
      </c>
    </row>
    <row r="92" spans="1:20" ht="14.4" x14ac:dyDescent="0.3">
      <c r="A92" s="140"/>
      <c r="B92" s="164" t="s">
        <v>17</v>
      </c>
      <c r="C92" s="48">
        <v>857.1</v>
      </c>
      <c r="D92" s="76"/>
      <c r="E92" s="16">
        <v>1082.9000000000001</v>
      </c>
      <c r="F92" s="140"/>
      <c r="R92" t="s">
        <v>257</v>
      </c>
      <c r="S92" s="227">
        <v>165219441</v>
      </c>
      <c r="T92" t="s">
        <v>83</v>
      </c>
    </row>
    <row r="93" spans="1:20" ht="14.4" x14ac:dyDescent="0.3">
      <c r="A93" s="140"/>
      <c r="B93" s="165" t="s">
        <v>16</v>
      </c>
      <c r="C93" s="48"/>
      <c r="D93" s="76"/>
      <c r="E93" s="16"/>
      <c r="F93" s="140"/>
      <c r="H93" s="109"/>
      <c r="R93" t="s">
        <v>258</v>
      </c>
      <c r="S93" s="227">
        <v>165171377</v>
      </c>
      <c r="T93" t="s">
        <v>83</v>
      </c>
    </row>
    <row r="94" spans="1:20" s="109" customFormat="1" ht="14.4" x14ac:dyDescent="0.3">
      <c r="A94" s="142"/>
      <c r="B94" s="152" t="s">
        <v>15</v>
      </c>
      <c r="C94" s="74">
        <f>SUM(C89,C91)</f>
        <v>11796.5</v>
      </c>
      <c r="D94" s="69"/>
      <c r="E94" s="130">
        <f>SUM(E89,E91)</f>
        <v>14979.7</v>
      </c>
      <c r="F94" s="142"/>
      <c r="K94" s="60"/>
      <c r="L94" s="60"/>
      <c r="R94" t="s">
        <v>259</v>
      </c>
      <c r="S94" s="227">
        <v>251168030</v>
      </c>
      <c r="T94" t="s">
        <v>83</v>
      </c>
    </row>
    <row r="95" spans="1:20" s="109" customFormat="1" ht="14.4" x14ac:dyDescent="0.3">
      <c r="A95" s="142"/>
      <c r="B95" s="152"/>
      <c r="C95" s="74"/>
      <c r="D95" s="69"/>
      <c r="E95" s="130"/>
      <c r="F95" s="142"/>
      <c r="K95" s="60"/>
      <c r="L95" s="60"/>
      <c r="R95" t="s">
        <v>260</v>
      </c>
      <c r="S95" s="227">
        <v>151425755</v>
      </c>
      <c r="T95" t="s">
        <v>83</v>
      </c>
    </row>
    <row r="96" spans="1:20" s="109" customFormat="1" ht="14.4" x14ac:dyDescent="0.3">
      <c r="A96" s="142"/>
      <c r="B96" s="152" t="s">
        <v>94</v>
      </c>
      <c r="C96" s="16"/>
      <c r="D96" s="77"/>
      <c r="E96" s="132"/>
      <c r="F96" s="142"/>
      <c r="K96" s="60"/>
      <c r="L96" s="60"/>
      <c r="R96" t="s">
        <v>261</v>
      </c>
      <c r="S96" s="227">
        <v>151104226</v>
      </c>
      <c r="T96" t="s">
        <v>83</v>
      </c>
    </row>
    <row r="97" spans="1:20" s="109" customFormat="1" ht="7.5" customHeight="1" x14ac:dyDescent="0.3">
      <c r="A97" s="142"/>
      <c r="B97" s="152"/>
      <c r="C97" s="74"/>
      <c r="D97" s="69"/>
      <c r="E97" s="130"/>
      <c r="F97" s="142"/>
      <c r="K97" s="60"/>
      <c r="L97" s="60"/>
      <c r="R97" t="s">
        <v>262</v>
      </c>
      <c r="S97" s="227">
        <v>151005356</v>
      </c>
      <c r="T97" t="s">
        <v>83</v>
      </c>
    </row>
    <row r="98" spans="1:20" s="109" customFormat="1" ht="14.4" x14ac:dyDescent="0.3">
      <c r="A98" s="142"/>
      <c r="B98" s="152" t="s">
        <v>14</v>
      </c>
      <c r="C98" s="16"/>
      <c r="D98" s="77"/>
      <c r="E98" s="16"/>
      <c r="F98" s="142"/>
      <c r="H98" s="60"/>
      <c r="K98" s="60"/>
      <c r="L98" s="60"/>
      <c r="R98" s="228" t="s">
        <v>263</v>
      </c>
      <c r="S98">
        <v>151479265</v>
      </c>
      <c r="T98" t="s">
        <v>83</v>
      </c>
    </row>
    <row r="99" spans="1:20" ht="7.5" customHeight="1" x14ac:dyDescent="0.3">
      <c r="A99" s="140"/>
      <c r="B99" s="129"/>
      <c r="C99" s="75"/>
      <c r="D99" s="69"/>
      <c r="E99" s="131"/>
      <c r="F99" s="140"/>
      <c r="H99" s="109"/>
      <c r="R99" t="s">
        <v>264</v>
      </c>
      <c r="S99" s="227">
        <v>166901968</v>
      </c>
      <c r="T99" t="s">
        <v>83</v>
      </c>
    </row>
    <row r="100" spans="1:20" s="109" customFormat="1" ht="14.4" x14ac:dyDescent="0.3">
      <c r="A100" s="142"/>
      <c r="B100" s="152" t="s">
        <v>13</v>
      </c>
      <c r="C100" s="74">
        <f>SUM(C83,C85,C87,C94,C96,C98)</f>
        <v>140426.90000000002</v>
      </c>
      <c r="D100" s="69"/>
      <c r="E100" s="130">
        <f>SUM(E83,E85,E87,E94,E96,E98)</f>
        <v>143419.5</v>
      </c>
      <c r="F100" s="142"/>
      <c r="K100" s="60"/>
      <c r="L100" s="60"/>
      <c r="R100" t="s">
        <v>265</v>
      </c>
      <c r="S100" s="227">
        <v>166486116</v>
      </c>
      <c r="T100" t="s">
        <v>83</v>
      </c>
    </row>
    <row r="101" spans="1:20" s="109" customFormat="1" ht="14.4" x14ac:dyDescent="0.3">
      <c r="A101" s="142"/>
      <c r="B101" s="152"/>
      <c r="C101" s="78"/>
      <c r="D101" s="69"/>
      <c r="E101" s="134"/>
      <c r="F101" s="142"/>
      <c r="K101" s="60"/>
      <c r="L101" s="60"/>
      <c r="R101" s="229" t="s">
        <v>266</v>
      </c>
      <c r="S101" s="229">
        <v>171780190</v>
      </c>
      <c r="T101" t="s">
        <v>83</v>
      </c>
    </row>
    <row r="102" spans="1:20" s="109" customFormat="1" ht="14.4" x14ac:dyDescent="0.3">
      <c r="A102" s="142"/>
      <c r="B102" s="152" t="s">
        <v>12</v>
      </c>
      <c r="C102" s="79" t="str">
        <f>IF(ROUND((C71-C100)/2,1)=0,"Balansas",C71-C100)</f>
        <v>Balansas</v>
      </c>
      <c r="D102" s="69"/>
      <c r="E102" s="135" t="str">
        <f>IF(ROUND((E71-E100)/2,1)=0,"Balansas",E71-E100)</f>
        <v>Balansas</v>
      </c>
      <c r="F102" s="142"/>
      <c r="H102" s="60"/>
      <c r="K102" s="60"/>
      <c r="L102" s="60"/>
      <c r="R102" t="s">
        <v>415</v>
      </c>
      <c r="S102" s="227">
        <v>166576994</v>
      </c>
      <c r="T102" t="s">
        <v>83</v>
      </c>
    </row>
    <row r="103" spans="1:20" ht="14.4" x14ac:dyDescent="0.3">
      <c r="A103" s="140"/>
      <c r="B103" s="129"/>
      <c r="C103" s="69"/>
      <c r="D103" s="69"/>
      <c r="E103" s="129"/>
      <c r="F103" s="140"/>
      <c r="R103" t="s">
        <v>416</v>
      </c>
      <c r="S103" s="227">
        <v>166552032</v>
      </c>
      <c r="T103" t="s">
        <v>83</v>
      </c>
    </row>
    <row r="104" spans="1:20" ht="14.4" x14ac:dyDescent="0.3">
      <c r="A104" s="140"/>
      <c r="B104" s="235" t="s">
        <v>151</v>
      </c>
      <c r="C104" s="88"/>
      <c r="D104" s="236"/>
      <c r="E104" s="136"/>
      <c r="F104" s="140"/>
      <c r="R104" t="s">
        <v>417</v>
      </c>
      <c r="S104" s="227">
        <v>166445258</v>
      </c>
      <c r="T104" t="s">
        <v>83</v>
      </c>
    </row>
    <row r="105" spans="1:20" ht="14.4" x14ac:dyDescent="0.3">
      <c r="A105" s="140"/>
      <c r="B105" s="129"/>
      <c r="C105" s="69"/>
      <c r="D105" s="69"/>
      <c r="E105" s="129"/>
      <c r="F105" s="140"/>
      <c r="R105" t="s">
        <v>418</v>
      </c>
      <c r="S105" s="227">
        <v>167520735</v>
      </c>
      <c r="T105" t="s">
        <v>83</v>
      </c>
    </row>
    <row r="106" spans="1:20" ht="20.399999999999999" customHeight="1" x14ac:dyDescent="0.3">
      <c r="A106" s="140"/>
      <c r="B106" s="151"/>
      <c r="C106" s="252" t="s">
        <v>100</v>
      </c>
      <c r="D106" s="252"/>
      <c r="E106" s="253"/>
      <c r="F106" s="140"/>
      <c r="R106" t="s">
        <v>419</v>
      </c>
      <c r="S106" s="227">
        <v>167610175</v>
      </c>
      <c r="T106" t="s">
        <v>83</v>
      </c>
    </row>
    <row r="107" spans="1:20" ht="25.2" thickBot="1" x14ac:dyDescent="0.35">
      <c r="A107" s="140"/>
      <c r="B107" s="150" t="s">
        <v>11</v>
      </c>
      <c r="C107" s="64" t="str">
        <f>C36</f>
        <v>Praėjęs ataskaitinis laikotarpis 2018 metai</v>
      </c>
      <c r="D107" s="64"/>
      <c r="E107" s="64" t="str">
        <f>E36</f>
        <v>Ataskaitinis laikotarpis            2019 metai</v>
      </c>
      <c r="F107" s="140"/>
      <c r="R107" t="s">
        <v>420</v>
      </c>
      <c r="S107" s="227">
        <v>167500661</v>
      </c>
      <c r="T107" t="s">
        <v>83</v>
      </c>
    </row>
    <row r="108" spans="1:20" ht="24.6" x14ac:dyDescent="0.3">
      <c r="A108" s="140"/>
      <c r="B108" s="169" t="s">
        <v>10</v>
      </c>
      <c r="C108" s="16">
        <v>5463.1</v>
      </c>
      <c r="D108" s="77"/>
      <c r="E108" s="132">
        <v>6269.3</v>
      </c>
      <c r="F108" s="140"/>
      <c r="R108" t="s">
        <v>421</v>
      </c>
      <c r="S108" s="227">
        <v>167524751</v>
      </c>
      <c r="T108" t="s">
        <v>83</v>
      </c>
    </row>
    <row r="109" spans="1:20" ht="14.4" x14ac:dyDescent="0.3">
      <c r="A109" s="140"/>
      <c r="B109" s="169" t="s">
        <v>412</v>
      </c>
      <c r="C109" s="15">
        <v>8093</v>
      </c>
      <c r="D109" s="129"/>
      <c r="E109" s="15">
        <v>21415.9</v>
      </c>
      <c r="F109" s="140"/>
      <c r="R109" t="s">
        <v>422</v>
      </c>
      <c r="S109" s="227">
        <v>152703524</v>
      </c>
      <c r="T109" t="s">
        <v>83</v>
      </c>
    </row>
    <row r="110" spans="1:20" ht="24.6" x14ac:dyDescent="0.3">
      <c r="A110" s="140"/>
      <c r="B110" s="170" t="s">
        <v>141</v>
      </c>
      <c r="C110" s="48">
        <v>3000</v>
      </c>
      <c r="D110" s="76"/>
      <c r="E110" s="16">
        <v>0</v>
      </c>
      <c r="F110" s="140"/>
      <c r="H110" s="60" t="s">
        <v>408</v>
      </c>
      <c r="R110" t="s">
        <v>423</v>
      </c>
      <c r="S110" s="227">
        <v>152768582</v>
      </c>
      <c r="T110" t="s">
        <v>83</v>
      </c>
    </row>
    <row r="111" spans="1:20" ht="14.4" x14ac:dyDescent="0.3">
      <c r="A111" s="140"/>
      <c r="B111" s="170"/>
      <c r="C111" s="129"/>
      <c r="D111" s="129"/>
      <c r="E111" s="129"/>
      <c r="F111" s="140"/>
      <c r="H111" s="60" t="s">
        <v>409</v>
      </c>
      <c r="R111" t="s">
        <v>267</v>
      </c>
      <c r="S111" s="227">
        <v>152767676</v>
      </c>
      <c r="T111" t="s">
        <v>83</v>
      </c>
    </row>
    <row r="112" spans="1:20" ht="14.4" x14ac:dyDescent="0.3">
      <c r="A112" s="140"/>
      <c r="B112" s="167" t="s">
        <v>406</v>
      </c>
      <c r="C112" s="225">
        <v>425</v>
      </c>
      <c r="D112" s="80"/>
      <c r="E112" s="225">
        <v>0</v>
      </c>
      <c r="F112" s="140"/>
      <c r="R112" t="s">
        <v>268</v>
      </c>
      <c r="S112" s="227">
        <v>177390158</v>
      </c>
      <c r="T112" t="s">
        <v>83</v>
      </c>
    </row>
    <row r="113" spans="1:22" ht="14.4" x14ac:dyDescent="0.3">
      <c r="A113" s="140"/>
      <c r="B113" s="226" t="s">
        <v>411</v>
      </c>
      <c r="C113" s="95">
        <v>850.3</v>
      </c>
      <c r="D113" s="80"/>
      <c r="E113" s="95">
        <v>4367</v>
      </c>
      <c r="F113" s="140"/>
      <c r="R113" t="s">
        <v>269</v>
      </c>
      <c r="S113" s="227">
        <v>167904337</v>
      </c>
      <c r="T113" t="s">
        <v>83</v>
      </c>
    </row>
    <row r="114" spans="1:22" ht="14.4" x14ac:dyDescent="0.3">
      <c r="A114" s="140"/>
      <c r="B114" s="226" t="s">
        <v>407</v>
      </c>
      <c r="C114" s="95" t="s">
        <v>408</v>
      </c>
      <c r="D114" s="80"/>
      <c r="E114" s="95" t="s">
        <v>408</v>
      </c>
      <c r="F114" s="140"/>
      <c r="R114" t="s">
        <v>270</v>
      </c>
      <c r="S114" s="227">
        <v>167909640</v>
      </c>
      <c r="T114" t="s">
        <v>83</v>
      </c>
    </row>
    <row r="115" spans="1:22" ht="14.4" x14ac:dyDescent="0.3">
      <c r="A115" s="140"/>
      <c r="B115" s="226"/>
      <c r="C115" s="80"/>
      <c r="D115" s="80"/>
      <c r="E115" s="80"/>
      <c r="F115" s="140"/>
      <c r="R115" t="s">
        <v>271</v>
      </c>
      <c r="S115" s="227">
        <v>167922698</v>
      </c>
      <c r="T115" t="s">
        <v>83</v>
      </c>
    </row>
    <row r="116" spans="1:22" ht="36.6" x14ac:dyDescent="0.3">
      <c r="A116" s="140"/>
      <c r="B116" s="237" t="s">
        <v>410</v>
      </c>
      <c r="C116" s="243"/>
      <c r="D116" s="80"/>
      <c r="E116" s="225" t="s">
        <v>471</v>
      </c>
      <c r="F116" s="140"/>
      <c r="R116" t="s">
        <v>272</v>
      </c>
      <c r="S116" s="227">
        <v>167900463</v>
      </c>
      <c r="T116" t="s">
        <v>84</v>
      </c>
    </row>
    <row r="117" spans="1:22" ht="14.4" x14ac:dyDescent="0.3">
      <c r="A117" s="140"/>
      <c r="B117" s="129"/>
      <c r="C117" s="81"/>
      <c r="D117" s="81"/>
      <c r="E117" s="13"/>
      <c r="F117" s="140"/>
      <c r="R117" t="s">
        <v>273</v>
      </c>
      <c r="S117" s="227">
        <v>152447391</v>
      </c>
      <c r="T117" t="s">
        <v>83</v>
      </c>
    </row>
    <row r="118" spans="1:22" ht="25.2" thickBot="1" x14ac:dyDescent="0.35">
      <c r="A118" s="140"/>
      <c r="B118" s="150" t="s">
        <v>9</v>
      </c>
      <c r="C118" s="64" t="str">
        <f>C36</f>
        <v>Praėjęs ataskaitinis laikotarpis 2018 metai</v>
      </c>
      <c r="D118" s="64"/>
      <c r="E118" s="64" t="str">
        <f>E36</f>
        <v>Ataskaitinis laikotarpis            2019 metai</v>
      </c>
      <c r="F118" s="140"/>
      <c r="R118" t="s">
        <v>274</v>
      </c>
      <c r="S118" s="227">
        <v>152409729</v>
      </c>
      <c r="T118" t="s">
        <v>83</v>
      </c>
    </row>
    <row r="119" spans="1:22" ht="14.4" x14ac:dyDescent="0.3">
      <c r="A119" s="140"/>
      <c r="B119" s="238" t="s">
        <v>158</v>
      </c>
      <c r="C119" s="94">
        <v>656</v>
      </c>
      <c r="D119" s="239"/>
      <c r="E119" s="138">
        <v>683</v>
      </c>
      <c r="F119" s="140"/>
      <c r="R119" t="s">
        <v>275</v>
      </c>
      <c r="S119" s="227">
        <v>152697886</v>
      </c>
      <c r="T119" t="s">
        <v>83</v>
      </c>
    </row>
    <row r="120" spans="1:22" ht="14.4" x14ac:dyDescent="0.3">
      <c r="A120" s="140"/>
      <c r="B120" s="240" t="s">
        <v>142</v>
      </c>
      <c r="C120" s="95">
        <v>149</v>
      </c>
      <c r="D120" s="241"/>
      <c r="E120" s="16">
        <v>168</v>
      </c>
      <c r="F120" s="140"/>
      <c r="R120" t="s">
        <v>424</v>
      </c>
      <c r="S120" s="227">
        <v>152492671</v>
      </c>
      <c r="T120" t="s">
        <v>83</v>
      </c>
    </row>
    <row r="121" spans="1:22" ht="14.4" x14ac:dyDescent="0.3">
      <c r="A121" s="140"/>
      <c r="B121" s="238" t="s">
        <v>159</v>
      </c>
      <c r="C121" s="95">
        <v>648</v>
      </c>
      <c r="D121" s="241"/>
      <c r="E121" s="16">
        <v>671</v>
      </c>
      <c r="F121" s="140"/>
      <c r="R121" t="s">
        <v>425</v>
      </c>
      <c r="S121" s="227">
        <v>304942928</v>
      </c>
      <c r="T121" t="s">
        <v>405</v>
      </c>
    </row>
    <row r="122" spans="1:22" ht="14.4" x14ac:dyDescent="0.3">
      <c r="A122" s="140"/>
      <c r="B122" s="238" t="s">
        <v>160</v>
      </c>
      <c r="C122" s="95">
        <v>8290.7999999999993</v>
      </c>
      <c r="D122" s="231"/>
      <c r="E122" s="133">
        <v>12447.5</v>
      </c>
      <c r="F122" s="140"/>
      <c r="R122" s="228" t="s">
        <v>426</v>
      </c>
      <c r="S122" s="228">
        <v>147248313</v>
      </c>
      <c r="T122" t="s">
        <v>84</v>
      </c>
    </row>
    <row r="123" spans="1:22" ht="25.5" customHeight="1" thickBot="1" x14ac:dyDescent="0.35">
      <c r="A123" s="140"/>
      <c r="B123" s="242" t="s">
        <v>8</v>
      </c>
      <c r="C123" s="183"/>
      <c r="D123" s="93"/>
      <c r="E123" s="224"/>
      <c r="F123" s="140"/>
      <c r="R123" s="228" t="s">
        <v>427</v>
      </c>
      <c r="S123">
        <v>147104754</v>
      </c>
      <c r="T123" t="s">
        <v>83</v>
      </c>
    </row>
    <row r="124" spans="1:22" ht="12" customHeight="1" x14ac:dyDescent="0.3">
      <c r="A124" s="140"/>
      <c r="B124" s="175"/>
      <c r="C124" s="271"/>
      <c r="D124" s="271"/>
      <c r="E124" s="271"/>
      <c r="F124" s="140"/>
      <c r="R124" t="s">
        <v>428</v>
      </c>
      <c r="S124" s="227">
        <v>247025610</v>
      </c>
      <c r="T124" t="s">
        <v>84</v>
      </c>
    </row>
    <row r="125" spans="1:22" s="112" customFormat="1" ht="25.2" customHeight="1" x14ac:dyDescent="0.3">
      <c r="A125" s="143"/>
      <c r="B125" s="176"/>
      <c r="C125" s="251" t="s">
        <v>436</v>
      </c>
      <c r="D125" s="251"/>
      <c r="E125" s="251"/>
      <c r="F125" s="143"/>
      <c r="R125" t="s">
        <v>429</v>
      </c>
      <c r="S125" s="227">
        <v>147024322</v>
      </c>
      <c r="T125" t="s">
        <v>83</v>
      </c>
      <c r="U125" s="60"/>
      <c r="V125" s="60"/>
    </row>
    <row r="126" spans="1:22" s="112" customFormat="1" ht="14.4" x14ac:dyDescent="0.3">
      <c r="A126" s="143"/>
      <c r="B126" s="176" t="s">
        <v>116</v>
      </c>
      <c r="C126" s="99">
        <f>IF(COUNTA(C130:C139)=0,"nėra",COUNTA(C130:C139))</f>
        <v>7</v>
      </c>
      <c r="D126" s="97"/>
      <c r="E126" s="97"/>
      <c r="F126" s="143"/>
      <c r="R126" t="s">
        <v>430</v>
      </c>
      <c r="S126" s="227">
        <v>147146714</v>
      </c>
      <c r="T126" t="s">
        <v>84</v>
      </c>
      <c r="U126" s="60"/>
      <c r="V126" s="60"/>
    </row>
    <row r="127" spans="1:22" s="112" customFormat="1" ht="14.4" x14ac:dyDescent="0.3">
      <c r="A127" s="143"/>
      <c r="B127" s="177" t="s">
        <v>117</v>
      </c>
      <c r="C127" s="272" t="s">
        <v>119</v>
      </c>
      <c r="D127" s="272"/>
      <c r="E127" s="272"/>
      <c r="F127" s="143"/>
      <c r="R127" t="s">
        <v>276</v>
      </c>
      <c r="S127" s="227">
        <v>147026330</v>
      </c>
      <c r="T127" t="s">
        <v>83</v>
      </c>
    </row>
    <row r="128" spans="1:22" s="112" customFormat="1" ht="14.4" x14ac:dyDescent="0.3">
      <c r="A128" s="143"/>
      <c r="B128" s="178" t="s">
        <v>118</v>
      </c>
      <c r="C128" s="273"/>
      <c r="D128" s="273"/>
      <c r="E128" s="273"/>
      <c r="F128" s="143"/>
      <c r="H128" s="112" t="s">
        <v>119</v>
      </c>
      <c r="R128" t="s">
        <v>277</v>
      </c>
      <c r="S128" s="227">
        <v>247737020</v>
      </c>
      <c r="T128" t="s">
        <v>83</v>
      </c>
    </row>
    <row r="129" spans="1:20" s="112" customFormat="1" ht="27" customHeight="1" x14ac:dyDescent="0.3">
      <c r="A129" s="143"/>
      <c r="B129" s="13" t="s">
        <v>120</v>
      </c>
      <c r="C129" s="11" t="s">
        <v>121</v>
      </c>
      <c r="D129" s="14" t="s">
        <v>148</v>
      </c>
      <c r="E129" s="20" t="s">
        <v>143</v>
      </c>
      <c r="F129" s="143"/>
      <c r="H129" s="112" t="s">
        <v>122</v>
      </c>
      <c r="R129" t="s">
        <v>278</v>
      </c>
      <c r="S129" s="227">
        <v>147146333</v>
      </c>
      <c r="T129" t="s">
        <v>83</v>
      </c>
    </row>
    <row r="130" spans="1:20" s="112" customFormat="1" ht="36" x14ac:dyDescent="0.3">
      <c r="A130" s="143"/>
      <c r="B130" s="159" t="s">
        <v>123</v>
      </c>
      <c r="C130" s="18" t="s">
        <v>455</v>
      </c>
      <c r="D130" s="15" t="s">
        <v>144</v>
      </c>
      <c r="E130" s="245" t="s">
        <v>456</v>
      </c>
      <c r="F130" s="143"/>
      <c r="H130" s="112" t="s">
        <v>124</v>
      </c>
      <c r="R130" t="s">
        <v>279</v>
      </c>
      <c r="S130" s="227">
        <v>148261349</v>
      </c>
      <c r="T130" t="s">
        <v>83</v>
      </c>
    </row>
    <row r="131" spans="1:20" s="112" customFormat="1" ht="36" x14ac:dyDescent="0.3">
      <c r="A131" s="143"/>
      <c r="B131" s="159" t="s">
        <v>125</v>
      </c>
      <c r="C131" s="12" t="s">
        <v>458</v>
      </c>
      <c r="D131" s="19" t="s">
        <v>146</v>
      </c>
      <c r="E131" s="245" t="s">
        <v>468</v>
      </c>
      <c r="F131" s="143"/>
      <c r="R131" s="228" t="s">
        <v>280</v>
      </c>
      <c r="S131" s="228">
        <v>300127004</v>
      </c>
      <c r="T131" t="s">
        <v>83</v>
      </c>
    </row>
    <row r="132" spans="1:20" s="112" customFormat="1" ht="36" x14ac:dyDescent="0.3">
      <c r="A132" s="143"/>
      <c r="B132" s="159" t="s">
        <v>125</v>
      </c>
      <c r="C132" s="12" t="s">
        <v>459</v>
      </c>
      <c r="D132" s="19" t="s">
        <v>146</v>
      </c>
      <c r="E132" s="245" t="s">
        <v>463</v>
      </c>
      <c r="F132" s="143"/>
      <c r="H132" s="112">
        <v>1</v>
      </c>
      <c r="R132" t="s">
        <v>281</v>
      </c>
      <c r="S132" s="227">
        <v>169236961</v>
      </c>
      <c r="T132" t="s">
        <v>83</v>
      </c>
    </row>
    <row r="133" spans="1:20" s="112" customFormat="1" ht="24" x14ac:dyDescent="0.3">
      <c r="A133" s="143"/>
      <c r="B133" s="159" t="s">
        <v>125</v>
      </c>
      <c r="C133" s="12" t="s">
        <v>457</v>
      </c>
      <c r="D133" s="19" t="s">
        <v>147</v>
      </c>
      <c r="E133" s="245" t="s">
        <v>464</v>
      </c>
      <c r="F133" s="143"/>
      <c r="H133" s="112">
        <v>2</v>
      </c>
      <c r="R133" t="s">
        <v>282</v>
      </c>
      <c r="S133" s="227">
        <v>169139957</v>
      </c>
      <c r="T133" t="s">
        <v>83</v>
      </c>
    </row>
    <row r="134" spans="1:20" s="112" customFormat="1" ht="24" x14ac:dyDescent="0.3">
      <c r="A134" s="143"/>
      <c r="B134" s="159" t="s">
        <v>125</v>
      </c>
      <c r="C134" s="12" t="s">
        <v>460</v>
      </c>
      <c r="D134" s="19" t="s">
        <v>147</v>
      </c>
      <c r="E134" s="245" t="s">
        <v>465</v>
      </c>
      <c r="F134" s="143"/>
      <c r="H134" s="112">
        <v>3</v>
      </c>
      <c r="R134" t="s">
        <v>283</v>
      </c>
      <c r="S134" s="227">
        <v>169167554</v>
      </c>
      <c r="T134" t="s">
        <v>83</v>
      </c>
    </row>
    <row r="135" spans="1:20" s="112" customFormat="1" ht="36" x14ac:dyDescent="0.3">
      <c r="A135" s="143"/>
      <c r="B135" s="159" t="s">
        <v>125</v>
      </c>
      <c r="C135" s="12" t="s">
        <v>461</v>
      </c>
      <c r="D135" s="19" t="s">
        <v>147</v>
      </c>
      <c r="E135" s="245" t="s">
        <v>466</v>
      </c>
      <c r="F135" s="143"/>
      <c r="H135" s="112">
        <v>4</v>
      </c>
      <c r="R135" t="s">
        <v>284</v>
      </c>
      <c r="S135" s="227">
        <v>169176222</v>
      </c>
      <c r="T135" t="s">
        <v>83</v>
      </c>
    </row>
    <row r="136" spans="1:20" s="112" customFormat="1" ht="24" x14ac:dyDescent="0.3">
      <c r="A136" s="143"/>
      <c r="B136" s="159" t="s">
        <v>125</v>
      </c>
      <c r="C136" s="12" t="s">
        <v>462</v>
      </c>
      <c r="D136" s="19" t="s">
        <v>147</v>
      </c>
      <c r="E136" s="245" t="s">
        <v>467</v>
      </c>
      <c r="F136" s="143"/>
      <c r="H136" s="112">
        <v>5</v>
      </c>
      <c r="R136" t="s">
        <v>285</v>
      </c>
      <c r="S136" s="227">
        <v>271042320</v>
      </c>
      <c r="T136" t="s">
        <v>405</v>
      </c>
    </row>
    <row r="137" spans="1:20" s="112" customFormat="1" ht="14.4" x14ac:dyDescent="0.3">
      <c r="A137" s="143"/>
      <c r="B137" s="159" t="s">
        <v>125</v>
      </c>
      <c r="C137" s="12"/>
      <c r="D137" s="19"/>
      <c r="E137" s="17"/>
      <c r="F137" s="143"/>
      <c r="H137" s="112">
        <v>6</v>
      </c>
      <c r="R137" t="s">
        <v>286</v>
      </c>
      <c r="S137" s="227">
        <v>269814430</v>
      </c>
      <c r="T137" t="s">
        <v>83</v>
      </c>
    </row>
    <row r="138" spans="1:20" s="112" customFormat="1" ht="14.4" x14ac:dyDescent="0.3">
      <c r="A138" s="143"/>
      <c r="B138" s="159" t="s">
        <v>125</v>
      </c>
      <c r="C138" s="12"/>
      <c r="D138" s="19"/>
      <c r="E138" s="17"/>
      <c r="F138" s="143"/>
      <c r="H138" s="112">
        <v>7</v>
      </c>
      <c r="R138" t="s">
        <v>287</v>
      </c>
      <c r="S138" s="227">
        <v>170535455</v>
      </c>
      <c r="T138" t="s">
        <v>83</v>
      </c>
    </row>
    <row r="139" spans="1:20" s="112" customFormat="1" ht="14.4" x14ac:dyDescent="0.3">
      <c r="A139" s="143"/>
      <c r="B139" s="159" t="s">
        <v>125</v>
      </c>
      <c r="C139" s="12"/>
      <c r="D139" s="19"/>
      <c r="E139" s="17"/>
      <c r="F139" s="143"/>
      <c r="H139" s="112">
        <v>8</v>
      </c>
      <c r="R139" t="s">
        <v>288</v>
      </c>
      <c r="S139" s="227">
        <v>169845485</v>
      </c>
      <c r="T139" t="s">
        <v>83</v>
      </c>
    </row>
    <row r="140" spans="1:20" s="112" customFormat="1" ht="14.4" x14ac:dyDescent="0.3">
      <c r="A140" s="143"/>
      <c r="B140" s="159" t="s">
        <v>125</v>
      </c>
      <c r="C140" s="12"/>
      <c r="D140" s="19"/>
      <c r="E140" s="17"/>
      <c r="F140" s="143"/>
      <c r="H140" s="112">
        <v>8</v>
      </c>
      <c r="R140" t="s">
        <v>289</v>
      </c>
      <c r="S140" s="227">
        <v>170759250</v>
      </c>
      <c r="T140" t="s">
        <v>84</v>
      </c>
    </row>
    <row r="141" spans="1:20" s="112" customFormat="1" ht="14.4" x14ac:dyDescent="0.3">
      <c r="A141" s="143"/>
      <c r="B141" s="176"/>
      <c r="C141" s="13"/>
      <c r="D141" s="13"/>
      <c r="E141" s="13"/>
      <c r="F141" s="143"/>
      <c r="H141" s="112">
        <v>9</v>
      </c>
      <c r="R141" t="s">
        <v>290</v>
      </c>
      <c r="S141" s="227">
        <v>170639781</v>
      </c>
      <c r="T141" t="s">
        <v>83</v>
      </c>
    </row>
    <row r="142" spans="1:20" s="112" customFormat="1" ht="14.4" x14ac:dyDescent="0.3">
      <c r="A142" s="143"/>
      <c r="B142" s="176" t="s">
        <v>126</v>
      </c>
      <c r="C142" s="99" t="str">
        <f>IF(COUNTA(C146:C155)=0,"nėra",COUNTA(C146:C155))</f>
        <v>nėra</v>
      </c>
      <c r="D142" s="97"/>
      <c r="E142" s="97"/>
      <c r="F142" s="143"/>
      <c r="H142" s="112">
        <v>10</v>
      </c>
      <c r="R142" t="s">
        <v>291</v>
      </c>
      <c r="S142" s="227">
        <v>170609076</v>
      </c>
      <c r="T142" t="s">
        <v>83</v>
      </c>
    </row>
    <row r="143" spans="1:20" s="112" customFormat="1" ht="14.4" x14ac:dyDescent="0.3">
      <c r="A143" s="143"/>
      <c r="B143" s="177" t="s">
        <v>127</v>
      </c>
      <c r="C143" s="272" t="s">
        <v>124</v>
      </c>
      <c r="D143" s="272"/>
      <c r="E143" s="272"/>
      <c r="F143" s="143"/>
      <c r="H143" s="112">
        <v>11</v>
      </c>
      <c r="R143" t="s">
        <v>292</v>
      </c>
      <c r="S143" s="227">
        <v>271278580</v>
      </c>
      <c r="T143" t="s">
        <v>83</v>
      </c>
    </row>
    <row r="144" spans="1:20" s="112" customFormat="1" ht="15" customHeight="1" x14ac:dyDescent="0.3">
      <c r="A144" s="143"/>
      <c r="B144" s="178" t="s">
        <v>128</v>
      </c>
      <c r="C144" s="272"/>
      <c r="D144" s="272"/>
      <c r="E144" s="272"/>
      <c r="F144" s="143"/>
      <c r="R144" t="s">
        <v>293</v>
      </c>
      <c r="S144" s="227">
        <v>171444859</v>
      </c>
      <c r="T144" t="s">
        <v>83</v>
      </c>
    </row>
    <row r="145" spans="1:22" s="112" customFormat="1" ht="24" x14ac:dyDescent="0.3">
      <c r="A145" s="143"/>
      <c r="B145" s="13" t="s">
        <v>129</v>
      </c>
      <c r="C145" s="11" t="s">
        <v>121</v>
      </c>
      <c r="D145" s="14" t="s">
        <v>148</v>
      </c>
      <c r="E145" s="20" t="s">
        <v>143</v>
      </c>
      <c r="F145" s="143"/>
      <c r="R145" t="s">
        <v>294</v>
      </c>
      <c r="S145" s="227">
        <v>171265176</v>
      </c>
      <c r="T145" t="s">
        <v>83</v>
      </c>
    </row>
    <row r="146" spans="1:22" s="112" customFormat="1" ht="14.4" x14ac:dyDescent="0.3">
      <c r="A146" s="143"/>
      <c r="B146" s="159" t="s">
        <v>130</v>
      </c>
      <c r="C146" s="12"/>
      <c r="D146" s="15"/>
      <c r="E146" s="18"/>
      <c r="F146" s="143"/>
      <c r="H146" s="112" t="s">
        <v>144</v>
      </c>
      <c r="R146" t="s">
        <v>295</v>
      </c>
      <c r="S146" s="227">
        <v>172412113</v>
      </c>
      <c r="T146" t="s">
        <v>83</v>
      </c>
    </row>
    <row r="147" spans="1:22" s="112" customFormat="1" ht="14.4" x14ac:dyDescent="0.3">
      <c r="A147" s="143"/>
      <c r="B147" s="159" t="s">
        <v>131</v>
      </c>
      <c r="C147" s="12"/>
      <c r="D147" s="19"/>
      <c r="E147" s="18"/>
      <c r="F147" s="143"/>
      <c r="H147" s="112" t="s">
        <v>145</v>
      </c>
      <c r="R147" t="s">
        <v>296</v>
      </c>
      <c r="S147" s="227">
        <v>172380181</v>
      </c>
      <c r="T147" t="s">
        <v>83</v>
      </c>
    </row>
    <row r="148" spans="1:22" s="112" customFormat="1" ht="14.4" x14ac:dyDescent="0.3">
      <c r="A148" s="143"/>
      <c r="B148" s="159" t="s">
        <v>131</v>
      </c>
      <c r="C148" s="12"/>
      <c r="D148" s="19"/>
      <c r="E148" s="18"/>
      <c r="F148" s="143"/>
      <c r="H148" s="112" t="s">
        <v>146</v>
      </c>
      <c r="R148" t="s">
        <v>297</v>
      </c>
      <c r="S148" s="227">
        <v>172247665</v>
      </c>
      <c r="T148" t="s">
        <v>83</v>
      </c>
    </row>
    <row r="149" spans="1:22" s="112" customFormat="1" ht="14.4" x14ac:dyDescent="0.3">
      <c r="A149" s="143"/>
      <c r="B149" s="159" t="s">
        <v>131</v>
      </c>
      <c r="C149" s="12"/>
      <c r="D149" s="19"/>
      <c r="E149" s="18"/>
      <c r="F149" s="143"/>
      <c r="H149" s="112" t="s">
        <v>147</v>
      </c>
      <c r="R149" t="s">
        <v>298</v>
      </c>
      <c r="S149" s="227">
        <v>172208281</v>
      </c>
      <c r="T149" t="s">
        <v>83</v>
      </c>
    </row>
    <row r="150" spans="1:22" s="112" customFormat="1" ht="14.4" x14ac:dyDescent="0.3">
      <c r="A150" s="143"/>
      <c r="B150" s="159" t="s">
        <v>131</v>
      </c>
      <c r="C150" s="12"/>
      <c r="D150" s="19"/>
      <c r="E150" s="18"/>
      <c r="F150" s="143"/>
      <c r="R150" t="s">
        <v>299</v>
      </c>
      <c r="S150" s="227">
        <v>302044607</v>
      </c>
      <c r="T150" t="s">
        <v>405</v>
      </c>
    </row>
    <row r="151" spans="1:22" s="112" customFormat="1" ht="14.4" x14ac:dyDescent="0.3">
      <c r="A151" s="143"/>
      <c r="B151" s="159" t="s">
        <v>131</v>
      </c>
      <c r="C151" s="12"/>
      <c r="D151" s="19"/>
      <c r="E151" s="18"/>
      <c r="F151" s="143"/>
      <c r="R151" t="s">
        <v>300</v>
      </c>
      <c r="S151" s="227">
        <v>171668992</v>
      </c>
      <c r="T151" t="s">
        <v>83</v>
      </c>
    </row>
    <row r="152" spans="1:22" s="112" customFormat="1" ht="14.4" x14ac:dyDescent="0.3">
      <c r="A152" s="143"/>
      <c r="B152" s="159" t="s">
        <v>131</v>
      </c>
      <c r="C152" s="12"/>
      <c r="D152" s="19"/>
      <c r="E152" s="18"/>
      <c r="F152" s="143"/>
      <c r="R152" t="s">
        <v>301</v>
      </c>
      <c r="S152" s="227">
        <v>173741535</v>
      </c>
      <c r="T152" t="s">
        <v>83</v>
      </c>
    </row>
    <row r="153" spans="1:22" s="112" customFormat="1" ht="14.4" x14ac:dyDescent="0.3">
      <c r="A153" s="143"/>
      <c r="B153" s="159" t="s">
        <v>131</v>
      </c>
      <c r="C153" s="12"/>
      <c r="D153" s="19"/>
      <c r="E153" s="18"/>
      <c r="F153" s="143"/>
      <c r="R153" t="s">
        <v>302</v>
      </c>
      <c r="S153" s="227">
        <v>173053453</v>
      </c>
      <c r="T153" t="s">
        <v>83</v>
      </c>
    </row>
    <row r="154" spans="1:22" s="112" customFormat="1" ht="14.4" x14ac:dyDescent="0.3">
      <c r="A154" s="143"/>
      <c r="B154" s="159" t="s">
        <v>131</v>
      </c>
      <c r="C154" s="12"/>
      <c r="D154" s="19"/>
      <c r="E154" s="18"/>
      <c r="F154" s="143"/>
      <c r="R154" t="s">
        <v>303</v>
      </c>
      <c r="S154" s="227">
        <v>173001047</v>
      </c>
      <c r="T154" t="s">
        <v>84</v>
      </c>
    </row>
    <row r="155" spans="1:22" s="112" customFormat="1" ht="11.4" customHeight="1" x14ac:dyDescent="0.3">
      <c r="A155" s="143"/>
      <c r="B155" s="159" t="s">
        <v>131</v>
      </c>
      <c r="C155" s="12"/>
      <c r="D155" s="19"/>
      <c r="E155" s="18"/>
      <c r="F155" s="143"/>
      <c r="R155" t="s">
        <v>304</v>
      </c>
      <c r="S155" s="227">
        <v>173000664</v>
      </c>
      <c r="T155" t="s">
        <v>84</v>
      </c>
    </row>
    <row r="156" spans="1:22" s="112" customFormat="1" ht="14.4" x14ac:dyDescent="0.3">
      <c r="A156" s="143"/>
      <c r="B156" s="159" t="s">
        <v>131</v>
      </c>
      <c r="C156" s="12"/>
      <c r="D156" s="19"/>
      <c r="E156" s="18"/>
      <c r="F156" s="143"/>
      <c r="R156" t="s">
        <v>305</v>
      </c>
      <c r="S156" s="227">
        <v>273889830</v>
      </c>
      <c r="T156" t="s">
        <v>83</v>
      </c>
    </row>
    <row r="157" spans="1:22" s="112" customFormat="1" ht="14.4" x14ac:dyDescent="0.3">
      <c r="A157" s="143"/>
      <c r="B157" s="159"/>
      <c r="C157" s="91"/>
      <c r="D157" s="92"/>
      <c r="E157" s="92"/>
      <c r="F157" s="143"/>
      <c r="R157" t="s">
        <v>306</v>
      </c>
      <c r="S157" s="227">
        <v>173820527</v>
      </c>
      <c r="T157" t="s">
        <v>83</v>
      </c>
    </row>
    <row r="158" spans="1:22" ht="12" customHeight="1" thickBot="1" x14ac:dyDescent="0.35">
      <c r="A158" s="140"/>
      <c r="B158" s="150" t="s">
        <v>6</v>
      </c>
      <c r="C158" s="64"/>
      <c r="D158" s="64"/>
      <c r="E158" s="64"/>
      <c r="F158" s="140"/>
      <c r="R158" t="s">
        <v>307</v>
      </c>
      <c r="S158" s="227">
        <v>173935878</v>
      </c>
      <c r="T158" t="s">
        <v>83</v>
      </c>
      <c r="U158" s="112"/>
      <c r="V158" s="112"/>
    </row>
    <row r="159" spans="1:22" ht="86.25" customHeight="1" x14ac:dyDescent="0.3">
      <c r="A159" s="140"/>
      <c r="B159" s="179" t="s">
        <v>5</v>
      </c>
      <c r="C159" s="263" t="s">
        <v>454</v>
      </c>
      <c r="D159" s="263"/>
      <c r="E159" s="264"/>
      <c r="F159" s="140"/>
      <c r="R159" t="s">
        <v>308</v>
      </c>
      <c r="S159" s="227">
        <v>174409393</v>
      </c>
      <c r="T159" t="s">
        <v>83</v>
      </c>
      <c r="U159" s="112"/>
      <c r="V159" s="112"/>
    </row>
    <row r="160" spans="1:22" ht="14.4" x14ac:dyDescent="0.3">
      <c r="A160" s="140"/>
      <c r="B160" s="13"/>
      <c r="C160" s="69"/>
      <c r="D160" s="69"/>
      <c r="E160" s="129"/>
      <c r="F160" s="140"/>
      <c r="R160" t="s">
        <v>309</v>
      </c>
      <c r="S160" s="227">
        <v>174264880</v>
      </c>
      <c r="T160" t="s">
        <v>83</v>
      </c>
    </row>
    <row r="161" spans="1:20" ht="14.4" x14ac:dyDescent="0.3">
      <c r="A161" s="140"/>
      <c r="B161" s="13"/>
      <c r="C161" s="129"/>
      <c r="D161" s="129"/>
      <c r="E161" s="129"/>
      <c r="F161" s="140"/>
      <c r="R161" t="s">
        <v>310</v>
      </c>
      <c r="S161" s="227">
        <v>174273897</v>
      </c>
      <c r="T161" t="s">
        <v>83</v>
      </c>
    </row>
    <row r="162" spans="1:20" ht="13.5" customHeight="1" x14ac:dyDescent="0.3">
      <c r="A162" s="140"/>
      <c r="B162" s="129"/>
      <c r="C162" s="69"/>
      <c r="D162" s="69"/>
      <c r="E162" s="129"/>
      <c r="F162" s="140"/>
      <c r="R162" t="s">
        <v>311</v>
      </c>
      <c r="S162" s="227">
        <v>174206197</v>
      </c>
      <c r="T162" t="s">
        <v>83</v>
      </c>
    </row>
    <row r="163" spans="1:20" ht="14.4" x14ac:dyDescent="0.3">
      <c r="A163" s="140"/>
      <c r="B163" s="180" t="s">
        <v>4</v>
      </c>
      <c r="C163" s="85"/>
      <c r="D163" s="85"/>
      <c r="E163" s="139"/>
      <c r="F163" s="140"/>
      <c r="R163" t="s">
        <v>312</v>
      </c>
      <c r="S163" s="227">
        <v>303503383</v>
      </c>
      <c r="T163" t="s">
        <v>83</v>
      </c>
    </row>
    <row r="164" spans="1:20" ht="14.4" x14ac:dyDescent="0.3">
      <c r="A164" s="140"/>
      <c r="B164" s="129" t="s">
        <v>3</v>
      </c>
      <c r="C164" s="269">
        <v>43942</v>
      </c>
      <c r="D164" s="269"/>
      <c r="E164" s="269"/>
      <c r="F164" s="140"/>
      <c r="R164" t="s">
        <v>313</v>
      </c>
      <c r="S164" s="227">
        <v>174919318</v>
      </c>
      <c r="T164" t="s">
        <v>83</v>
      </c>
    </row>
    <row r="165" spans="1:20" ht="14.4" x14ac:dyDescent="0.3">
      <c r="A165" s="140"/>
      <c r="B165" s="129" t="s">
        <v>2</v>
      </c>
      <c r="C165" s="270" t="s">
        <v>470</v>
      </c>
      <c r="D165" s="270"/>
      <c r="E165" s="270"/>
      <c r="F165" s="140"/>
      <c r="R165" t="s">
        <v>314</v>
      </c>
      <c r="S165" s="227">
        <v>174992914</v>
      </c>
      <c r="T165" t="s">
        <v>83</v>
      </c>
    </row>
    <row r="166" spans="1:20" ht="14.4" x14ac:dyDescent="0.3">
      <c r="A166" s="140"/>
      <c r="B166" s="181" t="s">
        <v>1</v>
      </c>
      <c r="C166" s="261" t="s">
        <v>453</v>
      </c>
      <c r="D166" s="261"/>
      <c r="E166" s="261"/>
      <c r="F166" s="140"/>
      <c r="R166" t="s">
        <v>315</v>
      </c>
      <c r="S166" s="227">
        <v>174907725</v>
      </c>
      <c r="T166" t="s">
        <v>83</v>
      </c>
    </row>
    <row r="167" spans="1:20" ht="30" customHeight="1" x14ac:dyDescent="0.3">
      <c r="A167" s="140"/>
      <c r="B167" s="182" t="s">
        <v>402</v>
      </c>
      <c r="C167" s="262"/>
      <c r="D167" s="262"/>
      <c r="E167" s="262"/>
      <c r="F167" s="140"/>
      <c r="R167" t="s">
        <v>316</v>
      </c>
      <c r="S167" s="227">
        <v>174976486</v>
      </c>
      <c r="T167" t="s">
        <v>83</v>
      </c>
    </row>
    <row r="168" spans="1:20" ht="1.95" customHeight="1" thickBot="1" x14ac:dyDescent="0.35">
      <c r="B168" s="86"/>
      <c r="C168" s="83"/>
      <c r="D168" s="83"/>
      <c r="E168" s="84"/>
      <c r="R168" t="s">
        <v>317</v>
      </c>
      <c r="S168" s="227">
        <v>174943760</v>
      </c>
      <c r="T168" t="s">
        <v>83</v>
      </c>
    </row>
    <row r="169" spans="1:20" ht="8.25" customHeight="1" x14ac:dyDescent="0.3">
      <c r="R169" t="s">
        <v>318</v>
      </c>
      <c r="S169" s="227">
        <v>144133366</v>
      </c>
      <c r="T169" t="s">
        <v>83</v>
      </c>
    </row>
    <row r="170" spans="1:20" ht="14.4" x14ac:dyDescent="0.3">
      <c r="R170" t="s">
        <v>319</v>
      </c>
      <c r="S170" s="227">
        <v>144127993</v>
      </c>
      <c r="T170" t="s">
        <v>83</v>
      </c>
    </row>
    <row r="171" spans="1:20" ht="14.4" x14ac:dyDescent="0.3">
      <c r="R171" s="228" t="s">
        <v>320</v>
      </c>
      <c r="S171" s="228">
        <v>245358580</v>
      </c>
      <c r="T171" t="s">
        <v>84</v>
      </c>
    </row>
    <row r="172" spans="1:20" ht="14.4" x14ac:dyDescent="0.3">
      <c r="R172" t="s">
        <v>321</v>
      </c>
      <c r="S172" s="227">
        <v>144129510</v>
      </c>
      <c r="T172" t="s">
        <v>83</v>
      </c>
    </row>
    <row r="173" spans="1:20" ht="14.4" x14ac:dyDescent="0.3">
      <c r="R173" t="s">
        <v>322</v>
      </c>
      <c r="S173" s="227">
        <v>145827646</v>
      </c>
      <c r="T173" t="s">
        <v>83</v>
      </c>
    </row>
    <row r="174" spans="1:20" ht="14.4" x14ac:dyDescent="0.3">
      <c r="R174" t="s">
        <v>323</v>
      </c>
      <c r="S174" s="227">
        <v>244620250</v>
      </c>
      <c r="T174" t="s">
        <v>83</v>
      </c>
    </row>
    <row r="175" spans="1:20" ht="14.4" x14ac:dyDescent="0.3">
      <c r="R175" t="s">
        <v>324</v>
      </c>
      <c r="S175" s="227">
        <v>145907544</v>
      </c>
      <c r="T175" t="s">
        <v>405</v>
      </c>
    </row>
    <row r="176" spans="1:20" ht="14.4" x14ac:dyDescent="0.3">
      <c r="R176" t="s">
        <v>325</v>
      </c>
      <c r="S176" s="227">
        <v>175606358</v>
      </c>
      <c r="T176" t="s">
        <v>83</v>
      </c>
    </row>
    <row r="177" spans="18:20" ht="14.4" x14ac:dyDescent="0.3">
      <c r="R177" t="s">
        <v>326</v>
      </c>
      <c r="S177" s="227">
        <v>301507301</v>
      </c>
      <c r="T177" t="s">
        <v>83</v>
      </c>
    </row>
    <row r="178" spans="18:20" ht="14.4" x14ac:dyDescent="0.3">
      <c r="R178" t="s">
        <v>327</v>
      </c>
      <c r="S178" s="227">
        <v>175700829</v>
      </c>
      <c r="T178" t="s">
        <v>83</v>
      </c>
    </row>
    <row r="179" spans="18:20" ht="14.4" x14ac:dyDescent="0.3">
      <c r="R179" t="s">
        <v>328</v>
      </c>
      <c r="S179" s="227">
        <v>176523470</v>
      </c>
      <c r="T179" t="s">
        <v>83</v>
      </c>
    </row>
    <row r="180" spans="18:20" ht="14.4" x14ac:dyDescent="0.3">
      <c r="R180" t="s">
        <v>329</v>
      </c>
      <c r="S180" s="227">
        <v>176502533</v>
      </c>
      <c r="T180" t="s">
        <v>83</v>
      </c>
    </row>
    <row r="181" spans="18:20" ht="14.4" x14ac:dyDescent="0.3">
      <c r="R181" t="s">
        <v>330</v>
      </c>
      <c r="S181" s="227">
        <v>176523132</v>
      </c>
      <c r="T181" t="s">
        <v>83</v>
      </c>
    </row>
    <row r="182" spans="18:20" ht="14.4" x14ac:dyDescent="0.3">
      <c r="R182" t="s">
        <v>331</v>
      </c>
      <c r="S182" s="227">
        <v>176633027</v>
      </c>
      <c r="T182" t="s">
        <v>83</v>
      </c>
    </row>
    <row r="183" spans="18:20" ht="14.4" x14ac:dyDescent="0.3">
      <c r="R183" t="s">
        <v>332</v>
      </c>
      <c r="S183" s="227">
        <v>177217875</v>
      </c>
      <c r="T183" t="s">
        <v>83</v>
      </c>
    </row>
    <row r="184" spans="18:20" ht="14.4" x14ac:dyDescent="0.3">
      <c r="R184" t="s">
        <v>333</v>
      </c>
      <c r="S184" s="227">
        <v>177059215</v>
      </c>
      <c r="T184" t="s">
        <v>83</v>
      </c>
    </row>
    <row r="185" spans="18:20" ht="14.4" x14ac:dyDescent="0.3">
      <c r="R185" t="s">
        <v>334</v>
      </c>
      <c r="S185" s="227">
        <v>277070440</v>
      </c>
      <c r="T185" t="s">
        <v>83</v>
      </c>
    </row>
    <row r="186" spans="18:20" ht="14.4" x14ac:dyDescent="0.3">
      <c r="R186" t="s">
        <v>335</v>
      </c>
      <c r="S186" s="227">
        <v>278312850</v>
      </c>
      <c r="T186" t="s">
        <v>83</v>
      </c>
    </row>
    <row r="187" spans="18:20" ht="14.4" x14ac:dyDescent="0.3">
      <c r="R187" t="s">
        <v>336</v>
      </c>
      <c r="S187" s="227">
        <v>178230181</v>
      </c>
      <c r="T187" t="s">
        <v>83</v>
      </c>
    </row>
    <row r="188" spans="18:20" ht="14.4" x14ac:dyDescent="0.3">
      <c r="R188" t="s">
        <v>337</v>
      </c>
      <c r="S188" s="227">
        <v>178243638</v>
      </c>
      <c r="T188" t="s">
        <v>83</v>
      </c>
    </row>
    <row r="189" spans="18:20" ht="14.4" x14ac:dyDescent="0.3">
      <c r="R189" t="s">
        <v>338</v>
      </c>
      <c r="S189" s="227">
        <v>178263320</v>
      </c>
      <c r="T189" t="s">
        <v>83</v>
      </c>
    </row>
    <row r="190" spans="18:20" ht="14.4" x14ac:dyDescent="0.3">
      <c r="R190" t="s">
        <v>339</v>
      </c>
      <c r="S190" s="227">
        <v>178242493</v>
      </c>
      <c r="T190" t="s">
        <v>83</v>
      </c>
    </row>
    <row r="191" spans="18:20" ht="14.4" x14ac:dyDescent="0.3">
      <c r="R191" t="s">
        <v>340</v>
      </c>
      <c r="S191" s="227">
        <v>178602767</v>
      </c>
      <c r="T191" t="s">
        <v>83</v>
      </c>
    </row>
    <row r="192" spans="18:20" ht="14.4" x14ac:dyDescent="0.3">
      <c r="R192" t="s">
        <v>341</v>
      </c>
      <c r="S192" s="227">
        <v>178602952</v>
      </c>
      <c r="T192" t="s">
        <v>83</v>
      </c>
    </row>
    <row r="193" spans="18:20" ht="14.4" x14ac:dyDescent="0.3">
      <c r="R193" s="244" t="s">
        <v>342</v>
      </c>
      <c r="S193" s="227">
        <v>111679436</v>
      </c>
      <c r="T193" t="s">
        <v>83</v>
      </c>
    </row>
    <row r="194" spans="18:20" ht="14.4" x14ac:dyDescent="0.3">
      <c r="R194" t="s">
        <v>343</v>
      </c>
      <c r="S194" s="227">
        <v>178997346</v>
      </c>
      <c r="T194" t="s">
        <v>405</v>
      </c>
    </row>
    <row r="195" spans="18:20" ht="14.4" x14ac:dyDescent="0.3">
      <c r="R195" t="s">
        <v>344</v>
      </c>
      <c r="S195" s="227">
        <v>179286788</v>
      </c>
      <c r="T195" t="s">
        <v>83</v>
      </c>
    </row>
    <row r="196" spans="18:20" ht="14.4" x14ac:dyDescent="0.3">
      <c r="R196" t="s">
        <v>345</v>
      </c>
      <c r="S196" s="227">
        <v>179206436</v>
      </c>
      <c r="T196" t="s">
        <v>83</v>
      </c>
    </row>
    <row r="197" spans="18:20" ht="14.4" x14ac:dyDescent="0.3">
      <c r="R197" t="s">
        <v>346</v>
      </c>
      <c r="S197" s="227">
        <v>179249836</v>
      </c>
      <c r="T197" t="s">
        <v>83</v>
      </c>
    </row>
    <row r="198" spans="18:20" ht="14.4" x14ac:dyDescent="0.3">
      <c r="R198" t="s">
        <v>347</v>
      </c>
      <c r="S198" s="227">
        <v>179478621</v>
      </c>
      <c r="T198" t="s">
        <v>83</v>
      </c>
    </row>
    <row r="199" spans="18:20" ht="14.4" x14ac:dyDescent="0.3">
      <c r="R199" t="s">
        <v>348</v>
      </c>
      <c r="S199" s="227">
        <v>179340620</v>
      </c>
      <c r="T199" t="s">
        <v>83</v>
      </c>
    </row>
    <row r="200" spans="18:20" ht="14.4" x14ac:dyDescent="0.3">
      <c r="R200" s="228" t="s">
        <v>349</v>
      </c>
      <c r="S200" s="228">
        <v>179901854</v>
      </c>
      <c r="T200" t="s">
        <v>83</v>
      </c>
    </row>
    <row r="201" spans="18:20" ht="14.4" x14ac:dyDescent="0.3">
      <c r="R201" t="s">
        <v>350</v>
      </c>
      <c r="S201" s="227">
        <v>180193231</v>
      </c>
      <c r="T201" t="s">
        <v>83</v>
      </c>
    </row>
    <row r="202" spans="18:20" ht="14.4" x14ac:dyDescent="0.3">
      <c r="R202" t="s">
        <v>351</v>
      </c>
      <c r="S202" s="227">
        <v>180153137</v>
      </c>
      <c r="T202" t="s">
        <v>83</v>
      </c>
    </row>
    <row r="203" spans="18:20" ht="14.4" x14ac:dyDescent="0.3">
      <c r="R203" t="s">
        <v>352</v>
      </c>
      <c r="S203" s="227">
        <v>180373788</v>
      </c>
      <c r="T203" t="s">
        <v>83</v>
      </c>
    </row>
    <row r="204" spans="18:20" ht="14.4" x14ac:dyDescent="0.3">
      <c r="R204" t="s">
        <v>353</v>
      </c>
      <c r="S204" s="227">
        <v>180102018</v>
      </c>
      <c r="T204" t="s">
        <v>405</v>
      </c>
    </row>
    <row r="205" spans="18:20" ht="14.4" x14ac:dyDescent="0.3">
      <c r="R205" t="s">
        <v>354</v>
      </c>
      <c r="S205" s="227">
        <v>181121797</v>
      </c>
      <c r="T205" t="s">
        <v>83</v>
      </c>
    </row>
    <row r="206" spans="18:20" ht="14.4" x14ac:dyDescent="0.3">
      <c r="R206" t="s">
        <v>355</v>
      </c>
      <c r="S206" s="227">
        <v>281523640</v>
      </c>
      <c r="T206" t="s">
        <v>83</v>
      </c>
    </row>
    <row r="207" spans="18:20" ht="14.4" x14ac:dyDescent="0.3">
      <c r="R207" t="s">
        <v>356</v>
      </c>
      <c r="S207" s="227">
        <v>181522014</v>
      </c>
      <c r="T207" t="s">
        <v>83</v>
      </c>
    </row>
    <row r="208" spans="18:20" ht="14.4" x14ac:dyDescent="0.3">
      <c r="R208" t="s">
        <v>357</v>
      </c>
      <c r="S208" s="227">
        <v>181200636</v>
      </c>
      <c r="T208" t="s">
        <v>83</v>
      </c>
    </row>
    <row r="209" spans="18:20" ht="14.4" x14ac:dyDescent="0.3">
      <c r="R209" t="s">
        <v>358</v>
      </c>
      <c r="S209" s="227">
        <v>182770817</v>
      </c>
      <c r="T209" t="s">
        <v>83</v>
      </c>
    </row>
    <row r="210" spans="18:20" ht="14.4" x14ac:dyDescent="0.3">
      <c r="R210" t="s">
        <v>359</v>
      </c>
      <c r="S210" s="227">
        <v>182701785</v>
      </c>
      <c r="T210" t="s">
        <v>83</v>
      </c>
    </row>
    <row r="211" spans="18:20" ht="14.4" x14ac:dyDescent="0.3">
      <c r="R211" t="s">
        <v>360</v>
      </c>
      <c r="S211" s="227">
        <v>182714850</v>
      </c>
      <c r="T211" t="s">
        <v>83</v>
      </c>
    </row>
    <row r="212" spans="18:20" ht="14.4" x14ac:dyDescent="0.3">
      <c r="R212" t="s">
        <v>361</v>
      </c>
      <c r="S212" s="227">
        <v>182743364</v>
      </c>
      <c r="T212" t="s">
        <v>83</v>
      </c>
    </row>
    <row r="213" spans="18:20" ht="14.4" x14ac:dyDescent="0.3">
      <c r="R213" t="s">
        <v>362</v>
      </c>
      <c r="S213" s="227">
        <v>183843314</v>
      </c>
      <c r="T213" t="s">
        <v>83</v>
      </c>
    </row>
    <row r="214" spans="18:20" ht="14.4" x14ac:dyDescent="0.3">
      <c r="R214" t="s">
        <v>363</v>
      </c>
      <c r="S214" s="227">
        <v>183633981</v>
      </c>
      <c r="T214" t="s">
        <v>83</v>
      </c>
    </row>
    <row r="215" spans="18:20" ht="14.4" x14ac:dyDescent="0.3">
      <c r="R215" t="s">
        <v>364</v>
      </c>
      <c r="S215" s="227">
        <v>183605327</v>
      </c>
      <c r="T215" t="s">
        <v>83</v>
      </c>
    </row>
    <row r="216" spans="18:20" ht="14.4" x14ac:dyDescent="0.3">
      <c r="R216" t="s">
        <v>365</v>
      </c>
      <c r="S216" s="227">
        <v>183606952</v>
      </c>
      <c r="T216" t="s">
        <v>83</v>
      </c>
    </row>
    <row r="217" spans="18:20" ht="14.4" x14ac:dyDescent="0.3">
      <c r="R217" t="s">
        <v>366</v>
      </c>
      <c r="S217" s="227">
        <v>283667080</v>
      </c>
      <c r="T217" t="s">
        <v>83</v>
      </c>
    </row>
    <row r="218" spans="18:20" ht="14.4" x14ac:dyDescent="0.3">
      <c r="R218" s="228" t="s">
        <v>367</v>
      </c>
      <c r="S218" s="228">
        <v>300083878</v>
      </c>
      <c r="T218" t="s">
        <v>83</v>
      </c>
    </row>
    <row r="219" spans="18:20" ht="14.4" x14ac:dyDescent="0.3">
      <c r="R219" t="s">
        <v>368</v>
      </c>
      <c r="S219" s="227">
        <v>184552774</v>
      </c>
      <c r="T219" t="s">
        <v>83</v>
      </c>
    </row>
    <row r="220" spans="18:20" ht="14.4" x14ac:dyDescent="0.3">
      <c r="R220" t="s">
        <v>369</v>
      </c>
      <c r="S220" s="227">
        <v>184827583</v>
      </c>
      <c r="T220" t="s">
        <v>83</v>
      </c>
    </row>
    <row r="221" spans="18:20" ht="14.4" x14ac:dyDescent="0.3">
      <c r="R221" t="s">
        <v>370</v>
      </c>
      <c r="S221" s="227">
        <v>184626819</v>
      </c>
      <c r="T221" t="s">
        <v>83</v>
      </c>
    </row>
    <row r="222" spans="18:20" ht="14.4" x14ac:dyDescent="0.3">
      <c r="R222" t="s">
        <v>371</v>
      </c>
      <c r="S222" s="227">
        <v>184627344</v>
      </c>
      <c r="T222" t="s">
        <v>83</v>
      </c>
    </row>
    <row r="223" spans="18:20" ht="14.4" x14ac:dyDescent="0.3">
      <c r="R223" t="s">
        <v>372</v>
      </c>
      <c r="S223" s="227">
        <v>184536236</v>
      </c>
      <c r="T223" t="s">
        <v>83</v>
      </c>
    </row>
    <row r="224" spans="18:20" ht="14.4" x14ac:dyDescent="0.3">
      <c r="R224" t="s">
        <v>373</v>
      </c>
      <c r="S224" s="227">
        <v>185304657</v>
      </c>
      <c r="T224" t="s">
        <v>83</v>
      </c>
    </row>
    <row r="225" spans="18:20" ht="14.4" x14ac:dyDescent="0.3">
      <c r="R225" t="s">
        <v>374</v>
      </c>
      <c r="S225" s="227">
        <v>185492166</v>
      </c>
      <c r="T225" t="s">
        <v>83</v>
      </c>
    </row>
    <row r="226" spans="18:20" ht="14.4" x14ac:dyDescent="0.3">
      <c r="R226" t="s">
        <v>375</v>
      </c>
      <c r="S226" s="227">
        <v>185105324</v>
      </c>
      <c r="T226" t="s">
        <v>83</v>
      </c>
    </row>
    <row r="227" spans="18:20" ht="14.4" x14ac:dyDescent="0.3">
      <c r="R227" t="s">
        <v>376</v>
      </c>
      <c r="S227" s="227">
        <v>302296661</v>
      </c>
      <c r="T227" t="s">
        <v>83</v>
      </c>
    </row>
    <row r="228" spans="18:20" ht="14.4" x14ac:dyDescent="0.3">
      <c r="R228" t="s">
        <v>377</v>
      </c>
      <c r="S228" s="227">
        <v>185179431</v>
      </c>
      <c r="T228" t="s">
        <v>83</v>
      </c>
    </row>
    <row r="229" spans="18:20" ht="14.4" x14ac:dyDescent="0.3">
      <c r="R229" t="s">
        <v>378</v>
      </c>
      <c r="S229" s="227">
        <v>185108391</v>
      </c>
      <c r="T229" t="s">
        <v>83</v>
      </c>
    </row>
    <row r="230" spans="18:20" ht="14.4" x14ac:dyDescent="0.3">
      <c r="R230" t="s">
        <v>379</v>
      </c>
      <c r="S230" s="227">
        <v>124135580</v>
      </c>
      <c r="T230" t="s">
        <v>84</v>
      </c>
    </row>
    <row r="231" spans="18:20" ht="14.4" x14ac:dyDescent="0.3">
      <c r="R231" s="228" t="s">
        <v>380</v>
      </c>
      <c r="S231">
        <v>120545849</v>
      </c>
      <c r="T231" t="s">
        <v>83</v>
      </c>
    </row>
    <row r="232" spans="18:20" ht="14.4" x14ac:dyDescent="0.3">
      <c r="R232" t="s">
        <v>381</v>
      </c>
      <c r="S232" s="227">
        <v>302683277</v>
      </c>
      <c r="T232" t="s">
        <v>83</v>
      </c>
    </row>
    <row r="233" spans="18:20" ht="14.4" x14ac:dyDescent="0.3">
      <c r="R233" t="s">
        <v>382</v>
      </c>
      <c r="S233" s="227">
        <v>120153047</v>
      </c>
      <c r="T233" t="s">
        <v>83</v>
      </c>
    </row>
    <row r="234" spans="18:20" ht="14.4" x14ac:dyDescent="0.3">
      <c r="R234" t="s">
        <v>383</v>
      </c>
      <c r="S234" s="227">
        <v>120750163</v>
      </c>
      <c r="T234" t="s">
        <v>83</v>
      </c>
    </row>
    <row r="235" spans="18:20" ht="14.4" x14ac:dyDescent="0.3">
      <c r="R235" t="s">
        <v>384</v>
      </c>
      <c r="S235" s="227">
        <v>124644360</v>
      </c>
      <c r="T235" t="s">
        <v>405</v>
      </c>
    </row>
    <row r="236" spans="18:20" ht="14.4" x14ac:dyDescent="0.3">
      <c r="R236" t="s">
        <v>385</v>
      </c>
      <c r="S236" s="227">
        <v>124568293</v>
      </c>
      <c r="T236" t="s">
        <v>405</v>
      </c>
    </row>
    <row r="237" spans="18:20" ht="14.4" x14ac:dyDescent="0.3">
      <c r="R237" t="s">
        <v>386</v>
      </c>
      <c r="S237" s="227">
        <v>120125820</v>
      </c>
      <c r="T237" t="s">
        <v>83</v>
      </c>
    </row>
    <row r="238" spans="18:20" ht="14.4" x14ac:dyDescent="0.3">
      <c r="R238" s="228" t="s">
        <v>387</v>
      </c>
      <c r="S238">
        <v>181705485</v>
      </c>
      <c r="T238" t="s">
        <v>83</v>
      </c>
    </row>
    <row r="239" spans="18:20" ht="14.4" x14ac:dyDescent="0.3">
      <c r="R239" t="s">
        <v>388</v>
      </c>
      <c r="S239" s="227">
        <v>123615345</v>
      </c>
      <c r="T239" t="s">
        <v>405</v>
      </c>
    </row>
    <row r="240" spans="18:20" ht="14.4" x14ac:dyDescent="0.3">
      <c r="R240" t="s">
        <v>389</v>
      </c>
      <c r="S240" s="227">
        <v>304195262</v>
      </c>
      <c r="T240" t="s">
        <v>405</v>
      </c>
    </row>
    <row r="241" spans="18:20" ht="14.4" x14ac:dyDescent="0.3">
      <c r="R241" t="s">
        <v>390</v>
      </c>
      <c r="S241" s="227">
        <v>302705154</v>
      </c>
      <c r="T241" t="s">
        <v>83</v>
      </c>
    </row>
    <row r="242" spans="18:20" ht="14.4" x14ac:dyDescent="0.3">
      <c r="R242" t="s">
        <v>391</v>
      </c>
      <c r="S242" s="227">
        <v>186442084</v>
      </c>
      <c r="T242" t="s">
        <v>83</v>
      </c>
    </row>
    <row r="243" spans="18:20" ht="14.4" x14ac:dyDescent="0.3">
      <c r="R243" t="s">
        <v>392</v>
      </c>
      <c r="S243" s="227">
        <v>186063262</v>
      </c>
      <c r="T243" t="s">
        <v>83</v>
      </c>
    </row>
    <row r="244" spans="18:20" ht="14.4" x14ac:dyDescent="0.3">
      <c r="R244" t="s">
        <v>393</v>
      </c>
      <c r="S244" s="227">
        <v>302409486</v>
      </c>
      <c r="T244" t="s">
        <v>405</v>
      </c>
    </row>
    <row r="245" spans="18:20" ht="14.4" x14ac:dyDescent="0.3">
      <c r="R245" t="s">
        <v>394</v>
      </c>
      <c r="S245" s="227">
        <v>155498117</v>
      </c>
      <c r="T245" t="s">
        <v>83</v>
      </c>
    </row>
    <row r="246" spans="18:20" ht="14.4" x14ac:dyDescent="0.3">
      <c r="R246" t="s">
        <v>395</v>
      </c>
      <c r="S246" s="227">
        <v>110087517</v>
      </c>
      <c r="T246" t="s">
        <v>83</v>
      </c>
    </row>
    <row r="247" spans="18:20" ht="14.4" x14ac:dyDescent="0.3">
      <c r="R247" t="s">
        <v>396</v>
      </c>
      <c r="S247" s="227">
        <v>155514735</v>
      </c>
      <c r="T247" t="s">
        <v>84</v>
      </c>
    </row>
    <row r="248" spans="18:20" ht="14.4" x14ac:dyDescent="0.3">
      <c r="R248" t="s">
        <v>397</v>
      </c>
      <c r="S248" s="227">
        <v>187920473</v>
      </c>
      <c r="T248" t="s">
        <v>83</v>
      </c>
    </row>
    <row r="249" spans="18:20" ht="14.4" x14ac:dyDescent="0.3">
      <c r="R249" t="s">
        <v>398</v>
      </c>
      <c r="S249" s="227">
        <v>187823316</v>
      </c>
      <c r="T249" t="s">
        <v>83</v>
      </c>
    </row>
    <row r="250" spans="18:20" ht="14.4" x14ac:dyDescent="0.3">
      <c r="R250" t="s">
        <v>399</v>
      </c>
      <c r="S250" s="227">
        <v>187801768</v>
      </c>
      <c r="T250" t="s">
        <v>83</v>
      </c>
    </row>
  </sheetData>
  <sheetProtection algorithmName="SHA-512" hashValue="ZZBSPbdXiB1KJvgW27pJyfsTdOdMgDNVDyzAIvLAqfnJRnA9bhPn7hh9bMJsODz87k8ZY0b8c9rOVB34aPcD4g==" saltValue="ja3AcTeg+K6bEUREHz79uw==" spinCount="100000" sheet="1" selectLockedCells="1"/>
  <sortState xmlns:xlrd2="http://schemas.microsoft.com/office/spreadsheetml/2017/richdata2" ref="K1:L124">
    <sortCondition ref="K1"/>
  </sortState>
  <dataConsolidate/>
  <mergeCells count="39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66:E166"/>
    <mergeCell ref="C167:E167"/>
    <mergeCell ref="C159:E159"/>
    <mergeCell ref="C34:E34"/>
    <mergeCell ref="C35:E35"/>
    <mergeCell ref="C164:E164"/>
    <mergeCell ref="C165:E165"/>
    <mergeCell ref="C124:E124"/>
    <mergeCell ref="C127:E127"/>
    <mergeCell ref="C128:E128"/>
    <mergeCell ref="C143:E143"/>
    <mergeCell ref="C144:E144"/>
    <mergeCell ref="C53:E53"/>
    <mergeCell ref="C106:E106"/>
    <mergeCell ref="C18:D18"/>
    <mergeCell ref="C20:D20"/>
    <mergeCell ref="C21:D21"/>
    <mergeCell ref="C22:D22"/>
    <mergeCell ref="C23:D23"/>
    <mergeCell ref="C19:D19"/>
    <mergeCell ref="C24:D24"/>
    <mergeCell ref="C26:E26"/>
    <mergeCell ref="C27:E27"/>
    <mergeCell ref="C125:E125"/>
    <mergeCell ref="C32:E32"/>
    <mergeCell ref="C33:E33"/>
    <mergeCell ref="C29:E29"/>
    <mergeCell ref="C30:E30"/>
  </mergeCells>
  <conditionalFormatting sqref="E102 C102">
    <cfRule type="cellIs" dxfId="1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2000000}"/>
    <dataValidation allowBlank="1" showErrorMessage="1" sqref="B34:B35" xr:uid="{00000000-0002-0000-0000-000003000000}"/>
    <dataValidation type="whole" allowBlank="1" showErrorMessage="1" prompt="Nurodykite identifikacinį numerį (juridinio asmens kodą)" sqref="C10:E10 C11 C13" xr:uid="{00000000-0002-0000-0000-000006000000}">
      <formula1>0</formula1>
      <formula2>9999999999999990000</formula2>
    </dataValidation>
    <dataValidation type="list" allowBlank="1" showInputMessage="1" showErrorMessage="1" sqref="C127:E127 C143:E143" xr:uid="{00000000-0002-0000-0000-00000A000000}">
      <formula1>$H$128:$H$130</formula1>
    </dataValidation>
    <dataValidation type="list" allowBlank="1" showInputMessage="1" showErrorMessage="1" sqref="C144:E144 C128:E128" xr:uid="{00000000-0002-0000-0000-00000B000000}">
      <formula1>$H$132:$H$143</formula1>
    </dataValidation>
    <dataValidation allowBlank="1" showInputMessage="1" showErrorMessage="1" prompt="Vardas Pavardė" sqref="C130:C140" xr:uid="{00000000-0002-0000-0000-00000C000000}"/>
    <dataValidation allowBlank="1" showInputMessage="1" showErrorMessage="1" prompt="Viename langelyje nurodykite valdybos nario pagrindinėje darbovietėje užimamas pareigas" sqref="E130:E140" xr:uid="{00000000-0002-0000-0000-00000D000000}"/>
    <dataValidation allowBlank="1" showInputMessage="1" showErrorMessage="1" prompt="Viename langelyje nurodykite stebėtojų tarybos nario pagrindinėje darbovietėje užimamas pareigas" sqref="D157" xr:uid="{00000000-0002-0000-0000-00000E000000}"/>
    <dataValidation type="list" allowBlank="1" showInputMessage="1" showErrorMessage="1" sqref="D130 D146" xr:uid="{D3FA3BDE-520F-4B93-B71E-06F6C364E971}">
      <formula1>$H$146:$H$147</formula1>
    </dataValidation>
    <dataValidation type="list" allowBlank="1" showInputMessage="1" showErrorMessage="1" sqref="D131:D140 D147:D156" xr:uid="{CE26945F-1D76-48AB-8047-4378F561FAE7}">
      <formula1>$H$148:$H$149</formula1>
    </dataValidation>
    <dataValidation type="list" allowBlank="1" showInputMessage="1" showErrorMessage="1" sqref="C29:E29" xr:uid="{36418B47-0EFE-4B58-8AFF-84C2C4AE8B57}">
      <formula1>"Taip, Ne"</formula1>
    </dataValidation>
    <dataValidation type="list" allowBlank="1" showInputMessage="1" showErrorMessage="1" sqref="E114 C114" xr:uid="{2D823BD1-F881-48A8-B025-C5C0EE70E04B}">
      <formula1>$H$110:$H$111</formula1>
    </dataValidation>
    <dataValidation type="list" allowBlank="1" showErrorMessage="1" prompt="Nurodykite identifikacinį numerį (juridinio asmens kodą)" sqref="C12:E12" xr:uid="{4DFE5EDE-1C15-492B-98FE-528392BF7950}">
      <formula1>$H$14:$H$24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$R$2:$R$249</formula1>
    </dataValidation>
  </dataValidations>
  <pageMargins left="0.41" right="0.7" top="0.4" bottom="0.36" header="0.3" footer="0.3"/>
  <pageSetup paperSize="9" scale="67" fitToHeight="0" orientation="portrait" r:id="rId1"/>
  <headerFooter>
    <oddFooter>Puslapių &amp;P iš &amp;N</oddFooter>
  </headerFooter>
  <rowBreaks count="2" manualBreakCount="2">
    <brk id="71" min="1" max="4" man="1"/>
    <brk id="15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09375" defaultRowHeight="12" x14ac:dyDescent="0.25"/>
  <cols>
    <col min="1" max="1" width="1.6640625" style="55" customWidth="1"/>
    <col min="2" max="2" width="63.44140625" style="55" customWidth="1"/>
    <col min="3" max="5" width="24.33203125" style="55" customWidth="1"/>
    <col min="6" max="6" width="1.6640625" style="55" customWidth="1"/>
    <col min="7" max="7" width="9.109375" style="55"/>
    <col min="8" max="8" width="0" style="55" hidden="1" customWidth="1"/>
    <col min="9" max="10" width="9.109375" style="55"/>
    <col min="11" max="11" width="20.33203125" style="55" customWidth="1"/>
    <col min="12" max="12" width="9.109375" style="55" customWidth="1"/>
    <col min="13" max="16384" width="9.109375" style="55"/>
  </cols>
  <sheetData>
    <row r="1" spans="1:7" ht="9.6" customHeight="1" x14ac:dyDescent="0.25">
      <c r="A1" s="183"/>
      <c r="B1" s="183"/>
      <c r="C1" s="183"/>
      <c r="D1" s="183"/>
      <c r="E1" s="183"/>
      <c r="F1" s="183"/>
      <c r="G1" s="183"/>
    </row>
    <row r="2" spans="1:7" ht="12" customHeight="1" x14ac:dyDescent="0.25">
      <c r="A2" s="189"/>
      <c r="B2" s="101"/>
      <c r="C2" s="101"/>
      <c r="D2" s="285"/>
      <c r="E2" s="285"/>
      <c r="F2" s="189"/>
      <c r="G2" s="189"/>
    </row>
    <row r="3" spans="1:7" ht="29.25" customHeight="1" x14ac:dyDescent="0.25">
      <c r="A3" s="189"/>
      <c r="B3" s="101"/>
      <c r="C3" s="101"/>
      <c r="D3" s="286" t="s">
        <v>162</v>
      </c>
      <c r="E3" s="286"/>
      <c r="F3" s="189"/>
      <c r="G3" s="189"/>
    </row>
    <row r="4" spans="1:7" ht="15" customHeight="1" x14ac:dyDescent="0.25">
      <c r="A4" s="189"/>
      <c r="B4" s="98"/>
      <c r="C4" s="98"/>
      <c r="D4" s="102" t="s">
        <v>163</v>
      </c>
      <c r="E4" s="98"/>
      <c r="F4" s="189"/>
      <c r="G4" s="189"/>
    </row>
    <row r="5" spans="1:7" ht="15" customHeight="1" x14ac:dyDescent="0.25">
      <c r="A5" s="189"/>
      <c r="B5" s="100"/>
      <c r="C5" s="100"/>
      <c r="D5" s="102"/>
      <c r="E5" s="100"/>
      <c r="F5" s="189"/>
      <c r="G5" s="189"/>
    </row>
    <row r="6" spans="1:7" ht="15" customHeight="1" x14ac:dyDescent="0.3">
      <c r="A6" s="189"/>
      <c r="B6" s="280" t="s">
        <v>166</v>
      </c>
      <c r="C6" s="280"/>
      <c r="D6" s="280"/>
      <c r="E6" s="280"/>
      <c r="F6" s="189"/>
      <c r="G6" s="189"/>
    </row>
    <row r="7" spans="1:7" ht="12.75" customHeight="1" x14ac:dyDescent="0.25">
      <c r="A7" s="189"/>
      <c r="B7" s="98"/>
      <c r="C7" s="98"/>
      <c r="D7" s="102"/>
      <c r="E7" s="98"/>
      <c r="F7" s="189"/>
      <c r="G7" s="189"/>
    </row>
    <row r="8" spans="1:7" ht="10.5" customHeight="1" x14ac:dyDescent="0.3">
      <c r="A8" s="189"/>
      <c r="B8" s="56"/>
      <c r="C8" s="57"/>
      <c r="D8" s="57"/>
      <c r="E8" s="57"/>
      <c r="F8" s="189"/>
      <c r="G8" s="189"/>
    </row>
    <row r="9" spans="1:7" ht="18" x14ac:dyDescent="0.35">
      <c r="A9" s="189"/>
      <c r="B9" s="144" t="s">
        <v>86</v>
      </c>
      <c r="C9" s="298" t="str">
        <f>'Finansiniai duomenys'!C8</f>
        <v>UAB „Vilniaus vandenys“</v>
      </c>
      <c r="D9" s="298"/>
      <c r="E9" s="298"/>
      <c r="F9" s="189"/>
      <c r="G9" s="189"/>
    </row>
    <row r="10" spans="1:7" x14ac:dyDescent="0.25">
      <c r="A10" s="189"/>
      <c r="B10" s="145" t="s">
        <v>85</v>
      </c>
      <c r="C10" s="296" t="str">
        <f>'Finansiniai duomenys'!C9</f>
        <v>Uždaroji akcinė bendrovė (UAB)</v>
      </c>
      <c r="D10" s="296"/>
      <c r="E10" s="296"/>
      <c r="F10" s="189"/>
      <c r="G10" s="189"/>
    </row>
    <row r="11" spans="1:7" ht="12" hidden="1" customHeight="1" x14ac:dyDescent="0.25">
      <c r="A11" s="189"/>
      <c r="B11" s="145"/>
      <c r="C11" s="58" t="s">
        <v>84</v>
      </c>
      <c r="D11" s="58"/>
      <c r="E11" s="105"/>
      <c r="F11" s="189"/>
      <c r="G11" s="189"/>
    </row>
    <row r="12" spans="1:7" ht="12" hidden="1" customHeight="1" x14ac:dyDescent="0.25">
      <c r="A12" s="189"/>
      <c r="B12" s="145"/>
      <c r="C12" s="58" t="s">
        <v>83</v>
      </c>
      <c r="D12" s="58"/>
      <c r="E12" s="105"/>
      <c r="F12" s="189"/>
      <c r="G12" s="189"/>
    </row>
    <row r="13" spans="1:7" ht="12" hidden="1" customHeight="1" x14ac:dyDescent="0.25">
      <c r="A13" s="189"/>
      <c r="B13" s="145"/>
      <c r="C13" s="58" t="s">
        <v>102</v>
      </c>
      <c r="D13" s="58"/>
      <c r="E13" s="105"/>
      <c r="F13" s="189"/>
      <c r="G13" s="189"/>
    </row>
    <row r="14" spans="1:7" x14ac:dyDescent="0.25">
      <c r="A14" s="189"/>
      <c r="B14" s="145" t="s">
        <v>82</v>
      </c>
      <c r="C14" s="296" t="e">
        <f>'Finansiniai duomenys'!#REF!</f>
        <v>#REF!</v>
      </c>
      <c r="D14" s="296"/>
      <c r="E14" s="296"/>
      <c r="F14" s="189"/>
      <c r="G14" s="189"/>
    </row>
    <row r="15" spans="1:7" ht="12" hidden="1" customHeight="1" x14ac:dyDescent="0.25">
      <c r="A15" s="189"/>
      <c r="B15" s="145"/>
      <c r="C15" s="58" t="s">
        <v>81</v>
      </c>
      <c r="D15" s="58"/>
      <c r="E15" s="105"/>
      <c r="F15" s="189"/>
      <c r="G15" s="189"/>
    </row>
    <row r="16" spans="1:7" ht="12" hidden="1" customHeight="1" x14ac:dyDescent="0.25">
      <c r="A16" s="189"/>
      <c r="B16" s="145"/>
      <c r="C16" s="58" t="s">
        <v>80</v>
      </c>
      <c r="D16" s="58"/>
      <c r="E16" s="105"/>
      <c r="F16" s="189"/>
      <c r="G16" s="189"/>
    </row>
    <row r="17" spans="1:9" ht="12" hidden="1" customHeight="1" x14ac:dyDescent="0.25">
      <c r="A17" s="189"/>
      <c r="B17" s="145"/>
      <c r="C17" s="58" t="s">
        <v>79</v>
      </c>
      <c r="D17" s="58"/>
      <c r="E17" s="105"/>
      <c r="F17" s="189"/>
      <c r="G17" s="189"/>
    </row>
    <row r="18" spans="1:9" ht="12" hidden="1" customHeight="1" x14ac:dyDescent="0.25">
      <c r="A18" s="189"/>
      <c r="B18" s="145"/>
      <c r="C18" s="58" t="s">
        <v>78</v>
      </c>
      <c r="D18" s="58"/>
      <c r="E18" s="105"/>
      <c r="F18" s="189"/>
      <c r="G18" s="189"/>
    </row>
    <row r="19" spans="1:9" ht="12" hidden="1" customHeight="1" x14ac:dyDescent="0.25">
      <c r="A19" s="189"/>
      <c r="B19" s="145"/>
      <c r="C19" s="58" t="s">
        <v>77</v>
      </c>
      <c r="D19" s="58"/>
      <c r="E19" s="105"/>
      <c r="F19" s="189"/>
      <c r="G19" s="189"/>
    </row>
    <row r="20" spans="1:9" ht="12" hidden="1" customHeight="1" x14ac:dyDescent="0.25">
      <c r="A20" s="189"/>
      <c r="B20" s="145"/>
      <c r="C20" s="58" t="s">
        <v>76</v>
      </c>
      <c r="D20" s="58"/>
      <c r="E20" s="105"/>
      <c r="F20" s="189"/>
      <c r="G20" s="189"/>
    </row>
    <row r="21" spans="1:9" ht="12" hidden="1" customHeight="1" x14ac:dyDescent="0.25">
      <c r="A21" s="189"/>
      <c r="B21" s="145"/>
      <c r="C21" s="58" t="s">
        <v>75</v>
      </c>
      <c r="D21" s="58"/>
      <c r="E21" s="105"/>
      <c r="F21" s="189"/>
      <c r="G21" s="189"/>
    </row>
    <row r="22" spans="1:9" ht="12" hidden="1" customHeight="1" x14ac:dyDescent="0.25">
      <c r="A22" s="189"/>
      <c r="B22" s="145"/>
      <c r="C22" s="58" t="s">
        <v>74</v>
      </c>
      <c r="D22" s="58"/>
      <c r="E22" s="105"/>
      <c r="F22" s="189"/>
      <c r="G22" s="189"/>
    </row>
    <row r="23" spans="1:9" ht="12" hidden="1" customHeight="1" x14ac:dyDescent="0.25">
      <c r="A23" s="189"/>
      <c r="B23" s="145"/>
      <c r="C23" s="58" t="s">
        <v>73</v>
      </c>
      <c r="D23" s="58"/>
      <c r="E23" s="105"/>
      <c r="F23" s="189"/>
      <c r="G23" s="189"/>
    </row>
    <row r="24" spans="1:9" ht="12" hidden="1" customHeight="1" x14ac:dyDescent="0.25">
      <c r="A24" s="189"/>
      <c r="B24" s="145"/>
      <c r="C24" s="58" t="s">
        <v>72</v>
      </c>
      <c r="D24" s="58"/>
      <c r="E24" s="105"/>
      <c r="F24" s="189"/>
      <c r="G24" s="189"/>
    </row>
    <row r="25" spans="1:9" ht="12" hidden="1" customHeight="1" x14ac:dyDescent="0.25">
      <c r="A25" s="189"/>
      <c r="B25" s="145"/>
      <c r="C25" s="58" t="s">
        <v>71</v>
      </c>
      <c r="D25" s="58"/>
      <c r="E25" s="105"/>
      <c r="F25" s="189"/>
      <c r="G25" s="189"/>
    </row>
    <row r="26" spans="1:9" ht="12" hidden="1" customHeight="1" x14ac:dyDescent="0.25">
      <c r="A26" s="189"/>
      <c r="B26" s="145"/>
      <c r="C26" s="59" t="s">
        <v>70</v>
      </c>
      <c r="D26" s="58"/>
      <c r="E26" s="105"/>
      <c r="F26" s="189"/>
      <c r="G26" s="189"/>
    </row>
    <row r="27" spans="1:9" x14ac:dyDescent="0.25">
      <c r="A27" s="189"/>
      <c r="B27" s="113" t="s">
        <v>69</v>
      </c>
      <c r="C27" s="296">
        <f>'Finansiniai duomenys'!C10</f>
        <v>120545849</v>
      </c>
      <c r="D27" s="296"/>
      <c r="E27" s="296"/>
      <c r="F27" s="189"/>
      <c r="G27" s="189"/>
    </row>
    <row r="28" spans="1:9" x14ac:dyDescent="0.25">
      <c r="A28" s="189"/>
      <c r="B28" s="113" t="s">
        <v>103</v>
      </c>
      <c r="C28" s="295" t="e">
        <f>'Finansiniai duomenys'!#REF!</f>
        <v>#REF!</v>
      </c>
      <c r="D28" s="295"/>
      <c r="E28" s="295"/>
      <c r="F28" s="189"/>
      <c r="G28" s="189"/>
    </row>
    <row r="29" spans="1:9" x14ac:dyDescent="0.25">
      <c r="A29" s="189"/>
      <c r="B29" s="113" t="s">
        <v>104</v>
      </c>
      <c r="C29" s="295" t="e">
        <f>'Finansiniai duomenys'!#REF!</f>
        <v>#REF!</v>
      </c>
      <c r="D29" s="295"/>
      <c r="E29" s="295"/>
      <c r="F29" s="189"/>
      <c r="G29" s="189"/>
      <c r="H29" s="60" t="s">
        <v>113</v>
      </c>
      <c r="I29" s="60"/>
    </row>
    <row r="30" spans="1:9" x14ac:dyDescent="0.25">
      <c r="A30" s="189"/>
      <c r="B30" s="113"/>
      <c r="C30" s="295" t="e">
        <f>'Finansiniai duomenys'!#REF!</f>
        <v>#REF!</v>
      </c>
      <c r="D30" s="295"/>
      <c r="E30" s="295"/>
      <c r="F30" s="189"/>
      <c r="G30" s="189"/>
      <c r="H30" s="60" t="s">
        <v>114</v>
      </c>
      <c r="I30" s="60"/>
    </row>
    <row r="31" spans="1:9" x14ac:dyDescent="0.25">
      <c r="A31" s="189"/>
      <c r="B31" s="113" t="s">
        <v>68</v>
      </c>
      <c r="C31" s="296" t="str">
        <f>'Finansiniai duomenys'!C14</f>
        <v>Marius Švaikauskas</v>
      </c>
      <c r="D31" s="296"/>
      <c r="E31" s="296"/>
      <c r="F31" s="189"/>
      <c r="G31" s="189"/>
      <c r="H31" s="60" t="s">
        <v>105</v>
      </c>
      <c r="I31" s="60"/>
    </row>
    <row r="32" spans="1:9" x14ac:dyDescent="0.25">
      <c r="A32" s="189"/>
      <c r="B32" s="113" t="s">
        <v>67</v>
      </c>
      <c r="C32" s="297" t="str">
        <f>'Finansiniai duomenys'!C15</f>
        <v>Zina Chmieliauskienė</v>
      </c>
      <c r="D32" s="297"/>
      <c r="E32" s="297"/>
      <c r="F32" s="189"/>
      <c r="G32" s="189"/>
      <c r="H32" s="60" t="s">
        <v>106</v>
      </c>
      <c r="I32" s="60"/>
    </row>
    <row r="33" spans="1:9" x14ac:dyDescent="0.25">
      <c r="A33" s="189"/>
      <c r="B33" s="113"/>
      <c r="C33" s="61"/>
      <c r="D33" s="61"/>
      <c r="E33" s="113"/>
      <c r="F33" s="189"/>
      <c r="G33" s="189"/>
      <c r="H33" s="60" t="s">
        <v>107</v>
      </c>
      <c r="I33" s="60"/>
    </row>
    <row r="34" spans="1:9" x14ac:dyDescent="0.25">
      <c r="A34" s="189"/>
      <c r="B34" s="113"/>
      <c r="C34" s="277" t="s">
        <v>7</v>
      </c>
      <c r="D34" s="278"/>
      <c r="E34" s="279"/>
      <c r="F34" s="189"/>
      <c r="G34" s="189"/>
      <c r="H34" s="60" t="s">
        <v>108</v>
      </c>
      <c r="I34" s="60"/>
    </row>
    <row r="35" spans="1:9" x14ac:dyDescent="0.25">
      <c r="A35" s="189"/>
      <c r="B35" s="113" t="s">
        <v>66</v>
      </c>
      <c r="C35" s="258" t="s">
        <v>65</v>
      </c>
      <c r="D35" s="258"/>
      <c r="E35" s="114" t="s">
        <v>64</v>
      </c>
      <c r="F35" s="189"/>
      <c r="G35" s="189"/>
      <c r="H35" s="60" t="s">
        <v>109</v>
      </c>
      <c r="I35" s="60"/>
    </row>
    <row r="36" spans="1:9" x14ac:dyDescent="0.25">
      <c r="A36" s="189"/>
      <c r="B36" s="146" t="s">
        <v>63</v>
      </c>
      <c r="C36" s="287" t="str">
        <f>'Finansiniai duomenys'!C19</f>
        <v>Vilniaus m. savivaldybė</v>
      </c>
      <c r="D36" s="288"/>
      <c r="E36" s="184">
        <f>'Finansiniai duomenys'!E19</f>
        <v>0.94310000000000005</v>
      </c>
      <c r="F36" s="189"/>
      <c r="G36" s="189"/>
      <c r="H36" s="60" t="s">
        <v>110</v>
      </c>
      <c r="I36" s="60"/>
    </row>
    <row r="37" spans="1:9" x14ac:dyDescent="0.25">
      <c r="A37" s="189"/>
      <c r="B37" s="146" t="s">
        <v>62</v>
      </c>
      <c r="C37" s="287" t="str">
        <f>'Finansiniai duomenys'!C20</f>
        <v>Vilniaus raj.savivaldybė</v>
      </c>
      <c r="D37" s="288"/>
      <c r="E37" s="184">
        <f>'Finansiniai duomenys'!E20</f>
        <v>2.3E-2</v>
      </c>
      <c r="F37" s="189"/>
      <c r="G37" s="189"/>
      <c r="H37" s="60" t="s">
        <v>111</v>
      </c>
      <c r="I37" s="60"/>
    </row>
    <row r="38" spans="1:9" x14ac:dyDescent="0.25">
      <c r="A38" s="189"/>
      <c r="B38" s="146" t="s">
        <v>61</v>
      </c>
      <c r="C38" s="287" t="str">
        <f>'Finansiniai duomenys'!C21</f>
        <v>Švenčionių raj.savivaldybė</v>
      </c>
      <c r="D38" s="288"/>
      <c r="E38" s="184">
        <f>'Finansiniai duomenys'!E21</f>
        <v>2.0299999999999999E-2</v>
      </c>
      <c r="F38" s="189"/>
      <c r="G38" s="189"/>
      <c r="H38" s="55" t="s">
        <v>112</v>
      </c>
      <c r="I38" s="60"/>
    </row>
    <row r="39" spans="1:9" x14ac:dyDescent="0.25">
      <c r="A39" s="189"/>
      <c r="B39" s="146" t="s">
        <v>60</v>
      </c>
      <c r="C39" s="287" t="str">
        <f>'Finansiniai duomenys'!C22</f>
        <v>Šalčininkų raj.savivaldybė</v>
      </c>
      <c r="D39" s="288"/>
      <c r="E39" s="184">
        <f>'Finansiniai duomenys'!E22</f>
        <v>1.3599999999999999E-2</v>
      </c>
      <c r="F39" s="189"/>
      <c r="G39" s="189"/>
      <c r="H39" s="55" t="s">
        <v>115</v>
      </c>
    </row>
    <row r="40" spans="1:9" x14ac:dyDescent="0.25">
      <c r="A40" s="189"/>
      <c r="B40" s="146" t="s">
        <v>59</v>
      </c>
      <c r="C40" s="287">
        <f>'Finansiniai duomenys'!C23</f>
        <v>0</v>
      </c>
      <c r="D40" s="288"/>
      <c r="E40" s="184">
        <f>'Finansiniai duomenys'!E23</f>
        <v>0</v>
      </c>
      <c r="F40" s="189"/>
      <c r="G40" s="189"/>
    </row>
    <row r="41" spans="1:9" x14ac:dyDescent="0.25">
      <c r="A41" s="189"/>
      <c r="B41" s="146" t="s">
        <v>58</v>
      </c>
      <c r="C41" s="246" t="s">
        <v>57</v>
      </c>
      <c r="D41" s="247"/>
      <c r="E41" s="116">
        <f>100%-SUM(E36:E40)</f>
        <v>0</v>
      </c>
      <c r="F41" s="189"/>
      <c r="G41" s="189"/>
    </row>
    <row r="42" spans="1:9" x14ac:dyDescent="0.25">
      <c r="A42" s="189"/>
      <c r="B42" s="146"/>
      <c r="C42" s="62"/>
      <c r="D42" s="62"/>
      <c r="E42" s="117"/>
      <c r="F42" s="189"/>
      <c r="G42" s="189"/>
    </row>
    <row r="43" spans="1:9" x14ac:dyDescent="0.25">
      <c r="A43" s="189"/>
      <c r="B43" s="117" t="s">
        <v>155</v>
      </c>
      <c r="C43" s="289">
        <f>'Finansiniai duomenys'!C26</f>
        <v>0.94310000000000005</v>
      </c>
      <c r="D43" s="289"/>
      <c r="E43" s="289"/>
      <c r="F43" s="189"/>
      <c r="G43" s="189"/>
    </row>
    <row r="44" spans="1:9" ht="24" x14ac:dyDescent="0.25">
      <c r="A44" s="189"/>
      <c r="B44" s="147" t="s">
        <v>154</v>
      </c>
      <c r="C44" s="290" t="str">
        <f>'Finansiniai duomenys'!C27</f>
        <v>Vilniaus m. savivaldybė</v>
      </c>
      <c r="D44" s="290"/>
      <c r="E44" s="291"/>
      <c r="F44" s="189"/>
      <c r="G44" s="189"/>
    </row>
    <row r="45" spans="1:9" x14ac:dyDescent="0.25">
      <c r="A45" s="189"/>
      <c r="B45" s="113"/>
      <c r="C45" s="62"/>
      <c r="D45" s="62"/>
      <c r="E45" s="117"/>
      <c r="F45" s="189"/>
      <c r="G45" s="189"/>
    </row>
    <row r="46" spans="1:9" ht="24" x14ac:dyDescent="0.25">
      <c r="A46" s="189"/>
      <c r="B46" s="148" t="s">
        <v>149</v>
      </c>
      <c r="C46" s="292" t="e">
        <f>'Finansiniai duomenys'!#REF!</f>
        <v>#REF!</v>
      </c>
      <c r="D46" s="292"/>
      <c r="E46" s="292"/>
      <c r="F46" s="189"/>
      <c r="G46" s="189"/>
    </row>
    <row r="47" spans="1:9" ht="41.25" customHeight="1" x14ac:dyDescent="0.25">
      <c r="A47" s="189"/>
      <c r="B47" s="148" t="s">
        <v>150</v>
      </c>
      <c r="C47" s="293" t="e">
        <f>'Finansiniai duomenys'!#REF!</f>
        <v>#REF!</v>
      </c>
      <c r="D47" s="293"/>
      <c r="E47" s="294"/>
      <c r="F47" s="189"/>
      <c r="G47" s="189"/>
    </row>
    <row r="48" spans="1:9" x14ac:dyDescent="0.25">
      <c r="A48" s="189"/>
      <c r="B48" s="113"/>
      <c r="C48" s="62"/>
      <c r="D48" s="62"/>
      <c r="E48" s="117"/>
      <c r="F48" s="189"/>
      <c r="G48" s="189"/>
    </row>
    <row r="49" spans="1:12" ht="24.6" customHeight="1" x14ac:dyDescent="0.25">
      <c r="A49" s="189"/>
      <c r="B49" s="113"/>
      <c r="C49" s="252" t="s">
        <v>100</v>
      </c>
      <c r="D49" s="252"/>
      <c r="E49" s="253"/>
      <c r="F49" s="189"/>
      <c r="G49" s="189"/>
      <c r="H49" s="63"/>
    </row>
    <row r="50" spans="1:12" s="63" customFormat="1" ht="12" customHeight="1" x14ac:dyDescent="0.25">
      <c r="A50" s="190"/>
      <c r="B50" s="149"/>
      <c r="C50" s="254"/>
      <c r="D50" s="254"/>
      <c r="E50" s="255"/>
      <c r="F50" s="190"/>
      <c r="G50" s="190"/>
      <c r="H50" s="55"/>
      <c r="K50" s="55"/>
      <c r="L50" s="55"/>
    </row>
    <row r="51" spans="1:12" ht="12" customHeight="1" x14ac:dyDescent="0.25">
      <c r="A51" s="189"/>
      <c r="B51" s="129"/>
      <c r="C51" s="265" t="s">
        <v>55</v>
      </c>
      <c r="D51" s="265"/>
      <c r="E51" s="266"/>
      <c r="F51" s="189"/>
      <c r="G51" s="189"/>
    </row>
    <row r="52" spans="1:12" x14ac:dyDescent="0.25">
      <c r="A52" s="189"/>
      <c r="B52" s="129"/>
      <c r="C52" s="267" t="s">
        <v>54</v>
      </c>
      <c r="D52" s="267"/>
      <c r="E52" s="268"/>
      <c r="F52" s="189"/>
      <c r="G52" s="189"/>
    </row>
    <row r="53" spans="1:12" ht="12.6" thickBot="1" x14ac:dyDescent="0.3">
      <c r="A53" s="189"/>
      <c r="B53" s="150" t="s">
        <v>53</v>
      </c>
      <c r="C53" s="64" t="s">
        <v>156</v>
      </c>
      <c r="D53" s="64"/>
      <c r="E53" s="64" t="s">
        <v>157</v>
      </c>
      <c r="F53" s="189"/>
      <c r="G53" s="189"/>
    </row>
    <row r="54" spans="1:12" x14ac:dyDescent="0.25">
      <c r="A54" s="189"/>
      <c r="B54" s="151" t="s">
        <v>52</v>
      </c>
      <c r="C54" s="1"/>
      <c r="D54" s="65"/>
      <c r="E54" s="125"/>
      <c r="F54" s="189"/>
      <c r="G54" s="189"/>
    </row>
    <row r="55" spans="1:12" x14ac:dyDescent="0.25">
      <c r="A55" s="189"/>
      <c r="B55" s="151" t="s">
        <v>51</v>
      </c>
      <c r="C55" s="2"/>
      <c r="D55" s="66"/>
      <c r="E55" s="126"/>
      <c r="F55" s="189"/>
      <c r="G55" s="189"/>
      <c r="H55" s="67"/>
    </row>
    <row r="56" spans="1:12" s="67" customFormat="1" x14ac:dyDescent="0.25">
      <c r="A56" s="191"/>
      <c r="B56" s="152" t="s">
        <v>50</v>
      </c>
      <c r="C56" s="68">
        <f>+C54-C55</f>
        <v>0</v>
      </c>
      <c r="D56" s="69"/>
      <c r="E56" s="120">
        <f>+E54-E55</f>
        <v>0</v>
      </c>
      <c r="F56" s="191"/>
      <c r="G56" s="191"/>
      <c r="K56" s="55"/>
      <c r="L56" s="55"/>
    </row>
    <row r="57" spans="1:12" s="67" customFormat="1" x14ac:dyDescent="0.25">
      <c r="A57" s="191"/>
      <c r="B57" s="151" t="s">
        <v>89</v>
      </c>
      <c r="C57" s="7"/>
      <c r="D57" s="66"/>
      <c r="E57" s="185"/>
      <c r="F57" s="191"/>
      <c r="G57" s="191"/>
      <c r="H57" s="55"/>
      <c r="K57" s="55"/>
      <c r="L57" s="55"/>
    </row>
    <row r="58" spans="1:12" x14ac:dyDescent="0.25">
      <c r="A58" s="189"/>
      <c r="B58" s="151" t="s">
        <v>90</v>
      </c>
      <c r="C58" s="3"/>
      <c r="D58" s="66"/>
      <c r="E58" s="15"/>
      <c r="F58" s="189"/>
      <c r="G58" s="189"/>
      <c r="H58" s="67"/>
    </row>
    <row r="59" spans="1:12" s="67" customFormat="1" x14ac:dyDescent="0.25">
      <c r="A59" s="191"/>
      <c r="B59" s="152" t="s">
        <v>91</v>
      </c>
      <c r="C59" s="68">
        <f>+C56-C57-C58</f>
        <v>0</v>
      </c>
      <c r="D59" s="69"/>
      <c r="E59" s="120">
        <f>+E56-E57-E58</f>
        <v>0</v>
      </c>
      <c r="F59" s="191"/>
      <c r="G59" s="191"/>
      <c r="K59" s="55"/>
      <c r="L59" s="55"/>
    </row>
    <row r="60" spans="1:12" s="67" customFormat="1" x14ac:dyDescent="0.25">
      <c r="A60" s="191"/>
      <c r="B60" s="151" t="s">
        <v>49</v>
      </c>
      <c r="C60" s="6"/>
      <c r="D60" s="69"/>
      <c r="E60" s="186"/>
      <c r="F60" s="191"/>
      <c r="G60" s="191"/>
      <c r="H60" s="55"/>
      <c r="K60" s="70"/>
      <c r="L60" s="71"/>
    </row>
    <row r="61" spans="1:12" x14ac:dyDescent="0.25">
      <c r="A61" s="189"/>
      <c r="B61" s="151" t="s">
        <v>88</v>
      </c>
      <c r="C61" s="3"/>
      <c r="D61" s="69"/>
      <c r="E61" s="187"/>
      <c r="F61" s="189"/>
      <c r="G61" s="189"/>
    </row>
    <row r="62" spans="1:12" x14ac:dyDescent="0.25">
      <c r="A62" s="189"/>
      <c r="B62" s="151" t="s">
        <v>48</v>
      </c>
      <c r="C62" s="72">
        <f>C63-C64</f>
        <v>0</v>
      </c>
      <c r="D62" s="69"/>
      <c r="E62" s="124">
        <f>E63-E64</f>
        <v>0</v>
      </c>
      <c r="F62" s="189"/>
      <c r="G62" s="189"/>
    </row>
    <row r="63" spans="1:12" x14ac:dyDescent="0.25">
      <c r="A63" s="189"/>
      <c r="B63" s="153" t="s">
        <v>47</v>
      </c>
      <c r="C63" s="1"/>
      <c r="D63" s="66"/>
      <c r="E63" s="125"/>
      <c r="F63" s="189"/>
      <c r="G63" s="189"/>
    </row>
    <row r="64" spans="1:12" x14ac:dyDescent="0.25">
      <c r="A64" s="189"/>
      <c r="B64" s="153" t="s">
        <v>46</v>
      </c>
      <c r="C64" s="2"/>
      <c r="D64" s="66"/>
      <c r="E64" s="126"/>
      <c r="F64" s="189"/>
      <c r="G64" s="189"/>
      <c r="H64" s="67"/>
    </row>
    <row r="65" spans="1:12" s="67" customFormat="1" x14ac:dyDescent="0.25">
      <c r="A65" s="191"/>
      <c r="B65" s="152" t="s">
        <v>45</v>
      </c>
      <c r="C65" s="68">
        <f>+C59+C60+C61+C62</f>
        <v>0</v>
      </c>
      <c r="D65" s="69"/>
      <c r="E65" s="120">
        <f>+E59+E60+E61+E62</f>
        <v>0</v>
      </c>
      <c r="F65" s="191"/>
      <c r="G65" s="191"/>
      <c r="H65" s="55"/>
      <c r="K65" s="55"/>
      <c r="L65" s="55"/>
    </row>
    <row r="66" spans="1:12" x14ac:dyDescent="0.25">
      <c r="A66" s="189"/>
      <c r="B66" s="151" t="s">
        <v>44</v>
      </c>
      <c r="C66" s="3"/>
      <c r="D66" s="69"/>
      <c r="E66" s="127"/>
      <c r="F66" s="189"/>
      <c r="G66" s="189"/>
      <c r="H66" s="67"/>
    </row>
    <row r="67" spans="1:12" s="67" customFormat="1" x14ac:dyDescent="0.25">
      <c r="A67" s="191"/>
      <c r="B67" s="152" t="s">
        <v>43</v>
      </c>
      <c r="C67" s="68">
        <f>C65-C66</f>
        <v>0</v>
      </c>
      <c r="D67" s="69"/>
      <c r="E67" s="120">
        <f>E65-E66</f>
        <v>0</v>
      </c>
      <c r="F67" s="191"/>
      <c r="G67" s="191"/>
      <c r="H67" s="55"/>
      <c r="K67" s="55"/>
      <c r="L67" s="55"/>
    </row>
    <row r="68" spans="1:12" s="67" customFormat="1" ht="24" x14ac:dyDescent="0.25">
      <c r="A68" s="191"/>
      <c r="B68" s="154" t="s">
        <v>132</v>
      </c>
      <c r="C68" s="87"/>
      <c r="D68" s="69"/>
      <c r="E68" s="128"/>
      <c r="F68" s="191"/>
      <c r="G68" s="191"/>
      <c r="H68" s="55"/>
      <c r="K68" s="55"/>
      <c r="L68" s="55"/>
    </row>
    <row r="69" spans="1:12" ht="16.5" customHeight="1" x14ac:dyDescent="0.25">
      <c r="A69" s="189"/>
      <c r="B69" s="129"/>
      <c r="C69" s="69"/>
      <c r="D69" s="69"/>
      <c r="E69" s="129"/>
      <c r="F69" s="189"/>
      <c r="G69" s="189"/>
    </row>
    <row r="70" spans="1:12" ht="12.6" thickBot="1" x14ac:dyDescent="0.3">
      <c r="A70" s="189"/>
      <c r="B70" s="150" t="s">
        <v>42</v>
      </c>
      <c r="C70" s="73">
        <v>42369</v>
      </c>
      <c r="D70" s="64"/>
      <c r="E70" s="73">
        <v>42735</v>
      </c>
      <c r="F70" s="189"/>
      <c r="G70" s="189"/>
    </row>
    <row r="71" spans="1:12" x14ac:dyDescent="0.25">
      <c r="A71" s="189"/>
      <c r="B71" s="155" t="s">
        <v>41</v>
      </c>
      <c r="C71" s="1"/>
      <c r="D71" s="69"/>
      <c r="E71" s="118"/>
      <c r="F71" s="189"/>
      <c r="G71" s="189"/>
    </row>
    <row r="72" spans="1:12" x14ac:dyDescent="0.25">
      <c r="A72" s="189"/>
      <c r="B72" s="155" t="s">
        <v>40</v>
      </c>
      <c r="C72" s="4"/>
      <c r="D72" s="69"/>
      <c r="E72" s="133"/>
      <c r="F72" s="189"/>
      <c r="G72" s="189"/>
    </row>
    <row r="73" spans="1:12" x14ac:dyDescent="0.25">
      <c r="A73" s="189"/>
      <c r="B73" s="155" t="s">
        <v>39</v>
      </c>
      <c r="C73" s="4"/>
      <c r="D73" s="69"/>
      <c r="E73" s="133"/>
      <c r="F73" s="189"/>
      <c r="G73" s="189"/>
    </row>
    <row r="74" spans="1:12" x14ac:dyDescent="0.25">
      <c r="A74" s="189"/>
      <c r="B74" s="155" t="s">
        <v>38</v>
      </c>
      <c r="C74" s="4"/>
      <c r="D74" s="69"/>
      <c r="E74" s="133"/>
      <c r="F74" s="189"/>
      <c r="G74" s="189"/>
    </row>
    <row r="75" spans="1:12" x14ac:dyDescent="0.25">
      <c r="A75" s="189"/>
      <c r="B75" s="155" t="s">
        <v>37</v>
      </c>
      <c r="C75" s="2"/>
      <c r="D75" s="69"/>
      <c r="E75" s="188"/>
      <c r="F75" s="189"/>
      <c r="G75" s="189"/>
      <c r="H75" s="67"/>
    </row>
    <row r="76" spans="1:12" s="67" customFormat="1" x14ac:dyDescent="0.25">
      <c r="A76" s="191"/>
      <c r="B76" s="156" t="s">
        <v>36</v>
      </c>
      <c r="C76" s="74">
        <f>SUM(C71:C75)</f>
        <v>0</v>
      </c>
      <c r="D76" s="69"/>
      <c r="E76" s="130">
        <f>SUM(E71:E75)</f>
        <v>0</v>
      </c>
      <c r="F76" s="191"/>
      <c r="G76" s="191"/>
      <c r="H76" s="55"/>
      <c r="K76" s="55"/>
      <c r="L76" s="55"/>
    </row>
    <row r="77" spans="1:12" ht="7.5" customHeight="1" x14ac:dyDescent="0.25">
      <c r="A77" s="189"/>
      <c r="B77" s="129"/>
      <c r="C77" s="75"/>
      <c r="D77" s="76"/>
      <c r="E77" s="131"/>
      <c r="F77" s="189"/>
      <c r="G77" s="189"/>
    </row>
    <row r="78" spans="1:12" ht="11.25" customHeight="1" x14ac:dyDescent="0.25">
      <c r="A78" s="189"/>
      <c r="B78" s="157" t="s">
        <v>35</v>
      </c>
      <c r="C78" s="1"/>
      <c r="D78" s="76"/>
      <c r="E78" s="125"/>
      <c r="F78" s="189"/>
      <c r="G78" s="189"/>
    </row>
    <row r="79" spans="1:12" x14ac:dyDescent="0.25">
      <c r="A79" s="189"/>
      <c r="B79" s="158" t="s">
        <v>34</v>
      </c>
      <c r="C79" s="4"/>
      <c r="D79" s="76"/>
      <c r="E79" s="16"/>
      <c r="F79" s="189"/>
      <c r="G79" s="189"/>
    </row>
    <row r="80" spans="1:12" x14ac:dyDescent="0.25">
      <c r="A80" s="189"/>
      <c r="B80" s="159" t="s">
        <v>33</v>
      </c>
      <c r="C80" s="4"/>
      <c r="D80" s="76"/>
      <c r="E80" s="16"/>
      <c r="F80" s="189"/>
      <c r="G80" s="189"/>
    </row>
    <row r="81" spans="1:12" x14ac:dyDescent="0.25">
      <c r="A81" s="189"/>
      <c r="B81" s="159" t="s">
        <v>32</v>
      </c>
      <c r="C81" s="2"/>
      <c r="D81" s="76"/>
      <c r="E81" s="126"/>
      <c r="F81" s="189"/>
      <c r="G81" s="189"/>
      <c r="H81" s="67"/>
    </row>
    <row r="82" spans="1:12" s="67" customFormat="1" ht="10.5" customHeight="1" x14ac:dyDescent="0.25">
      <c r="A82" s="191"/>
      <c r="B82" s="156" t="s">
        <v>31</v>
      </c>
      <c r="C82" s="74">
        <f>SUM(C78:C81)</f>
        <v>0</v>
      </c>
      <c r="D82" s="69"/>
      <c r="E82" s="130">
        <f>SUM(E78:E81)</f>
        <v>0</v>
      </c>
      <c r="F82" s="191"/>
      <c r="G82" s="191"/>
      <c r="K82" s="55"/>
      <c r="L82" s="55"/>
    </row>
    <row r="83" spans="1:12" s="67" customFormat="1" ht="10.5" customHeight="1" x14ac:dyDescent="0.25">
      <c r="A83" s="191"/>
      <c r="B83" s="156"/>
      <c r="C83" s="74"/>
      <c r="D83" s="69"/>
      <c r="E83" s="130"/>
      <c r="F83" s="191"/>
      <c r="G83" s="191"/>
      <c r="K83" s="55"/>
      <c r="L83" s="55"/>
    </row>
    <row r="84" spans="1:12" s="67" customFormat="1" ht="10.5" customHeight="1" x14ac:dyDescent="0.25">
      <c r="A84" s="191"/>
      <c r="B84" s="156" t="s">
        <v>92</v>
      </c>
      <c r="C84" s="4"/>
      <c r="D84" s="69"/>
      <c r="E84" s="132"/>
      <c r="F84" s="191"/>
      <c r="G84" s="191"/>
      <c r="K84" s="55"/>
      <c r="L84" s="55"/>
    </row>
    <row r="85" spans="1:12" s="67" customFormat="1" ht="10.5" customHeight="1" x14ac:dyDescent="0.25">
      <c r="A85" s="191"/>
      <c r="B85" s="156"/>
      <c r="C85" s="74"/>
      <c r="D85" s="69"/>
      <c r="E85" s="130"/>
      <c r="F85" s="191"/>
      <c r="G85" s="191"/>
      <c r="K85" s="55"/>
      <c r="L85" s="55"/>
    </row>
    <row r="86" spans="1:12" s="67" customFormat="1" x14ac:dyDescent="0.25">
      <c r="A86" s="191"/>
      <c r="B86" s="156" t="s">
        <v>30</v>
      </c>
      <c r="C86" s="4"/>
      <c r="D86" s="69"/>
      <c r="E86" s="16"/>
      <c r="F86" s="191"/>
      <c r="G86" s="191"/>
      <c r="H86" s="55"/>
      <c r="K86" s="55"/>
      <c r="L86" s="55"/>
    </row>
    <row r="87" spans="1:12" ht="7.5" customHeight="1" x14ac:dyDescent="0.25">
      <c r="A87" s="189"/>
      <c r="B87" s="129"/>
      <c r="C87" s="75"/>
      <c r="D87" s="69"/>
      <c r="E87" s="131"/>
      <c r="F87" s="189"/>
      <c r="G87" s="189"/>
      <c r="H87" s="67"/>
    </row>
    <row r="88" spans="1:12" s="67" customFormat="1" x14ac:dyDescent="0.25">
      <c r="A88" s="191"/>
      <c r="B88" s="160" t="s">
        <v>29</v>
      </c>
      <c r="C88" s="74">
        <f>SUM(C76,C82,C84,C86)</f>
        <v>0</v>
      </c>
      <c r="D88" s="69"/>
      <c r="E88" s="130">
        <f>SUM(E76,E82,E84,E86)</f>
        <v>0</v>
      </c>
      <c r="F88" s="191"/>
      <c r="G88" s="191"/>
      <c r="H88" s="55"/>
      <c r="K88" s="55"/>
      <c r="L88" s="55"/>
    </row>
    <row r="89" spans="1:12" x14ac:dyDescent="0.25">
      <c r="A89" s="189"/>
      <c r="B89" s="161"/>
      <c r="C89" s="75"/>
      <c r="D89" s="69"/>
      <c r="E89" s="131"/>
      <c r="F89" s="189"/>
      <c r="G89" s="189"/>
      <c r="H89" s="67"/>
    </row>
    <row r="90" spans="1:12" s="67" customFormat="1" ht="24.75" customHeight="1" x14ac:dyDescent="0.25">
      <c r="A90" s="191"/>
      <c r="B90" s="162" t="s">
        <v>140</v>
      </c>
      <c r="C90" s="4"/>
      <c r="D90" s="69"/>
      <c r="E90" s="133"/>
      <c r="F90" s="191"/>
      <c r="G90" s="191"/>
      <c r="K90" s="55"/>
      <c r="L90" s="55"/>
    </row>
    <row r="91" spans="1:12" s="67" customFormat="1" x14ac:dyDescent="0.25">
      <c r="A91" s="191"/>
      <c r="B91" s="163" t="s">
        <v>28</v>
      </c>
      <c r="C91" s="4"/>
      <c r="D91" s="66"/>
      <c r="E91" s="16"/>
      <c r="F91" s="191"/>
      <c r="G91" s="191"/>
      <c r="K91" s="55"/>
      <c r="L91" s="55"/>
    </row>
    <row r="92" spans="1:12" s="67" customFormat="1" x14ac:dyDescent="0.25">
      <c r="A92" s="191"/>
      <c r="B92" s="162" t="s">
        <v>27</v>
      </c>
      <c r="C92" s="4"/>
      <c r="D92" s="69"/>
      <c r="E92" s="132"/>
      <c r="F92" s="191"/>
      <c r="G92" s="191"/>
      <c r="K92" s="55"/>
      <c r="L92" s="55"/>
    </row>
    <row r="93" spans="1:12" s="67" customFormat="1" x14ac:dyDescent="0.25">
      <c r="A93" s="191"/>
      <c r="B93" s="162" t="s">
        <v>87</v>
      </c>
      <c r="C93" s="4"/>
      <c r="D93" s="69"/>
      <c r="E93" s="133"/>
      <c r="F93" s="191"/>
      <c r="G93" s="191"/>
      <c r="K93" s="55"/>
      <c r="L93" s="55"/>
    </row>
    <row r="94" spans="1:12" s="67" customFormat="1" x14ac:dyDescent="0.25">
      <c r="A94" s="191"/>
      <c r="B94" s="162" t="s">
        <v>26</v>
      </c>
      <c r="C94" s="4"/>
      <c r="D94" s="69"/>
      <c r="E94" s="133"/>
      <c r="F94" s="191"/>
      <c r="G94" s="191"/>
      <c r="K94" s="55"/>
      <c r="L94" s="55"/>
    </row>
    <row r="95" spans="1:12" s="67" customFormat="1" x14ac:dyDescent="0.25">
      <c r="A95" s="191"/>
      <c r="B95" s="162" t="s">
        <v>25</v>
      </c>
      <c r="C95" s="4"/>
      <c r="D95" s="69"/>
      <c r="E95" s="133"/>
      <c r="F95" s="191"/>
      <c r="G95" s="191"/>
      <c r="K95" s="55"/>
      <c r="L95" s="55"/>
    </row>
    <row r="96" spans="1:12" s="67" customFormat="1" x14ac:dyDescent="0.25">
      <c r="A96" s="191"/>
      <c r="B96" s="163" t="s">
        <v>24</v>
      </c>
      <c r="C96" s="4"/>
      <c r="D96" s="69"/>
      <c r="E96" s="133"/>
      <c r="F96" s="191"/>
      <c r="G96" s="191"/>
      <c r="K96" s="55"/>
      <c r="L96" s="55"/>
    </row>
    <row r="97" spans="1:12" s="67" customFormat="1" x14ac:dyDescent="0.25">
      <c r="A97" s="191"/>
      <c r="B97" s="162" t="s">
        <v>23</v>
      </c>
      <c r="C97" s="4"/>
      <c r="D97" s="69"/>
      <c r="E97" s="133"/>
      <c r="F97" s="191"/>
      <c r="G97" s="189"/>
      <c r="K97" s="55"/>
      <c r="L97" s="55"/>
    </row>
    <row r="98" spans="1:12" s="67" customFormat="1" ht="37.5" customHeight="1" x14ac:dyDescent="0.25">
      <c r="A98" s="191"/>
      <c r="B98" s="162" t="s">
        <v>133</v>
      </c>
      <c r="C98" s="15"/>
      <c r="D98" s="77"/>
      <c r="E98" s="119"/>
      <c r="F98" s="191"/>
      <c r="G98" s="189"/>
      <c r="K98" s="55"/>
      <c r="L98" s="55"/>
    </row>
    <row r="99" spans="1:12" s="67" customFormat="1" x14ac:dyDescent="0.25">
      <c r="A99" s="191"/>
      <c r="B99" s="152" t="s">
        <v>22</v>
      </c>
      <c r="C99" s="74">
        <f>SUM(C90,C92:C95,C97:C97)</f>
        <v>0</v>
      </c>
      <c r="D99" s="69"/>
      <c r="E99" s="130">
        <f>SUM(E90,E92:E95,E97:E97)</f>
        <v>0</v>
      </c>
      <c r="F99" s="191"/>
      <c r="G99" s="191"/>
      <c r="H99" s="55"/>
      <c r="K99" s="55"/>
      <c r="L99" s="55"/>
    </row>
    <row r="100" spans="1:12" ht="7.5" customHeight="1" x14ac:dyDescent="0.25">
      <c r="A100" s="189"/>
      <c r="B100" s="151"/>
      <c r="C100" s="75"/>
      <c r="D100" s="69"/>
      <c r="E100" s="131"/>
      <c r="F100" s="189"/>
      <c r="G100" s="189"/>
      <c r="H100" s="67"/>
    </row>
    <row r="101" spans="1:12" s="67" customFormat="1" x14ac:dyDescent="0.25">
      <c r="A101" s="191"/>
      <c r="B101" s="152" t="s">
        <v>21</v>
      </c>
      <c r="C101" s="48"/>
      <c r="D101" s="69"/>
      <c r="E101" s="132"/>
      <c r="F101" s="191"/>
      <c r="G101" s="191"/>
      <c r="K101" s="55"/>
      <c r="L101" s="55"/>
    </row>
    <row r="102" spans="1:12" s="67" customFormat="1" x14ac:dyDescent="0.25">
      <c r="A102" s="191"/>
      <c r="B102" s="152"/>
      <c r="C102" s="75"/>
      <c r="D102" s="69"/>
      <c r="E102" s="131"/>
      <c r="F102" s="191"/>
      <c r="G102" s="191"/>
      <c r="K102" s="55"/>
      <c r="L102" s="55"/>
    </row>
    <row r="103" spans="1:12" s="67" customFormat="1" x14ac:dyDescent="0.25">
      <c r="A103" s="191"/>
      <c r="B103" s="152" t="s">
        <v>93</v>
      </c>
      <c r="C103" s="5"/>
      <c r="D103" s="77"/>
      <c r="E103" s="15"/>
      <c r="F103" s="191"/>
      <c r="G103" s="191"/>
      <c r="H103" s="55"/>
      <c r="K103" s="55"/>
      <c r="L103" s="55"/>
    </row>
    <row r="104" spans="1:12" ht="7.5" customHeight="1" x14ac:dyDescent="0.25">
      <c r="A104" s="189"/>
      <c r="B104" s="151"/>
      <c r="C104" s="75"/>
      <c r="D104" s="69"/>
      <c r="E104" s="131"/>
      <c r="F104" s="189"/>
      <c r="G104" s="189"/>
    </row>
    <row r="105" spans="1:12" x14ac:dyDescent="0.25">
      <c r="A105" s="189"/>
      <c r="B105" s="153" t="s">
        <v>20</v>
      </c>
      <c r="C105" s="16"/>
      <c r="D105" s="77"/>
      <c r="E105" s="132"/>
      <c r="F105" s="189"/>
      <c r="G105" s="189"/>
    </row>
    <row r="106" spans="1:12" x14ac:dyDescent="0.25">
      <c r="A106" s="189"/>
      <c r="B106" s="164" t="s">
        <v>19</v>
      </c>
      <c r="C106" s="48"/>
      <c r="D106" s="77"/>
      <c r="E106" s="16"/>
      <c r="F106" s="189"/>
      <c r="G106" s="189"/>
    </row>
    <row r="107" spans="1:12" x14ac:dyDescent="0.25">
      <c r="A107" s="189"/>
      <c r="B107" s="153" t="s">
        <v>18</v>
      </c>
      <c r="C107" s="16"/>
      <c r="D107" s="77"/>
      <c r="E107" s="16"/>
      <c r="F107" s="189"/>
      <c r="G107" s="189"/>
    </row>
    <row r="108" spans="1:12" x14ac:dyDescent="0.25">
      <c r="A108" s="189"/>
      <c r="B108" s="164" t="s">
        <v>17</v>
      </c>
      <c r="C108" s="48"/>
      <c r="D108" s="76"/>
      <c r="E108" s="16"/>
      <c r="F108" s="189"/>
      <c r="G108" s="189"/>
    </row>
    <row r="109" spans="1:12" x14ac:dyDescent="0.25">
      <c r="A109" s="189"/>
      <c r="B109" s="165" t="s">
        <v>16</v>
      </c>
      <c r="C109" s="48"/>
      <c r="D109" s="76"/>
      <c r="E109" s="16"/>
      <c r="F109" s="189"/>
      <c r="G109" s="189"/>
      <c r="H109" s="67"/>
    </row>
    <row r="110" spans="1:12" s="67" customFormat="1" x14ac:dyDescent="0.25">
      <c r="A110" s="191"/>
      <c r="B110" s="152" t="s">
        <v>15</v>
      </c>
      <c r="C110" s="74">
        <f>SUM(C105,C107)</f>
        <v>0</v>
      </c>
      <c r="D110" s="69"/>
      <c r="E110" s="130">
        <f>SUM(E105,E107)</f>
        <v>0</v>
      </c>
      <c r="F110" s="191"/>
      <c r="G110" s="191"/>
      <c r="K110" s="55"/>
      <c r="L110" s="55"/>
    </row>
    <row r="111" spans="1:12" s="67" customFormat="1" x14ac:dyDescent="0.25">
      <c r="A111" s="191"/>
      <c r="B111" s="152"/>
      <c r="C111" s="74"/>
      <c r="D111" s="69"/>
      <c r="E111" s="130"/>
      <c r="F111" s="191"/>
      <c r="G111" s="191"/>
      <c r="K111" s="55"/>
      <c r="L111" s="55"/>
    </row>
    <row r="112" spans="1:12" s="67" customFormat="1" x14ac:dyDescent="0.25">
      <c r="A112" s="191"/>
      <c r="B112" s="152" t="s">
        <v>94</v>
      </c>
      <c r="C112" s="48"/>
      <c r="D112" s="69"/>
      <c r="E112" s="132"/>
      <c r="F112" s="191"/>
      <c r="G112" s="191"/>
      <c r="K112" s="55"/>
      <c r="L112" s="55"/>
    </row>
    <row r="113" spans="1:12" s="67" customFormat="1" ht="7.5" customHeight="1" x14ac:dyDescent="0.25">
      <c r="A113" s="191"/>
      <c r="B113" s="152"/>
      <c r="C113" s="74"/>
      <c r="D113" s="69"/>
      <c r="E113" s="130"/>
      <c r="F113" s="191"/>
      <c r="G113" s="191"/>
      <c r="K113" s="55"/>
      <c r="L113" s="55"/>
    </row>
    <row r="114" spans="1:12" s="67" customFormat="1" x14ac:dyDescent="0.25">
      <c r="A114" s="191"/>
      <c r="B114" s="152" t="s">
        <v>14</v>
      </c>
      <c r="C114" s="47"/>
      <c r="D114" s="69"/>
      <c r="E114" s="132"/>
      <c r="F114" s="191"/>
      <c r="G114" s="191"/>
      <c r="H114" s="55"/>
      <c r="K114" s="55"/>
      <c r="L114" s="55"/>
    </row>
    <row r="115" spans="1:12" ht="7.5" customHeight="1" x14ac:dyDescent="0.25">
      <c r="A115" s="189"/>
      <c r="B115" s="129"/>
      <c r="C115" s="75"/>
      <c r="D115" s="69"/>
      <c r="E115" s="131"/>
      <c r="F115" s="189"/>
      <c r="G115" s="189"/>
      <c r="H115" s="67"/>
    </row>
    <row r="116" spans="1:12" s="67" customFormat="1" x14ac:dyDescent="0.25">
      <c r="A116" s="191"/>
      <c r="B116" s="152" t="s">
        <v>13</v>
      </c>
      <c r="C116" s="74">
        <f>SUM(C99,C101,C103,C110,C112,C114)</f>
        <v>0</v>
      </c>
      <c r="D116" s="69"/>
      <c r="E116" s="130">
        <f>SUM(E99,E101,E103,E110,E112,E114)</f>
        <v>0</v>
      </c>
      <c r="F116" s="191"/>
      <c r="G116" s="191"/>
      <c r="K116" s="55"/>
      <c r="L116" s="55"/>
    </row>
    <row r="117" spans="1:12" s="67" customFormat="1" x14ac:dyDescent="0.25">
      <c r="A117" s="191"/>
      <c r="B117" s="152"/>
      <c r="C117" s="78"/>
      <c r="D117" s="69"/>
      <c r="E117" s="134"/>
      <c r="F117" s="191"/>
      <c r="G117" s="191"/>
      <c r="K117" s="55"/>
      <c r="L117" s="55"/>
    </row>
    <row r="118" spans="1:12" s="67" customFormat="1" x14ac:dyDescent="0.25">
      <c r="A118" s="191"/>
      <c r="B118" s="152" t="s">
        <v>12</v>
      </c>
      <c r="C118" s="79" t="str">
        <f>IF(ROUND((C88-C116)/2,1)=0,"Balansas",C88-C116)</f>
        <v>Balansas</v>
      </c>
      <c r="D118" s="69"/>
      <c r="E118" s="135" t="str">
        <f>IF(ROUND((E88-E116)/2,1)=0,"Balansas",E88-E116)</f>
        <v>Balansas</v>
      </c>
      <c r="F118" s="191"/>
      <c r="G118" s="191"/>
      <c r="H118" s="55"/>
      <c r="K118" s="55"/>
      <c r="L118" s="55"/>
    </row>
    <row r="119" spans="1:12" x14ac:dyDescent="0.25">
      <c r="A119" s="189"/>
      <c r="B119" s="129"/>
      <c r="C119" s="69"/>
      <c r="D119" s="69"/>
      <c r="E119" s="129"/>
      <c r="F119" s="189"/>
      <c r="G119" s="189"/>
    </row>
    <row r="120" spans="1:12" x14ac:dyDescent="0.25">
      <c r="A120" s="189"/>
      <c r="B120" s="129"/>
      <c r="C120" s="69"/>
      <c r="D120" s="69"/>
      <c r="E120" s="129"/>
      <c r="F120" s="189"/>
      <c r="G120" s="189"/>
    </row>
    <row r="121" spans="1:12" x14ac:dyDescent="0.25">
      <c r="A121" s="189"/>
      <c r="B121" s="166" t="s">
        <v>151</v>
      </c>
      <c r="C121" s="88"/>
      <c r="D121" s="77"/>
      <c r="E121" s="136"/>
      <c r="F121" s="189"/>
      <c r="G121" s="189"/>
    </row>
    <row r="122" spans="1:12" x14ac:dyDescent="0.25">
      <c r="A122" s="189"/>
      <c r="B122" s="129"/>
      <c r="C122" s="69"/>
      <c r="D122" s="69"/>
      <c r="E122" s="129"/>
      <c r="F122" s="189"/>
      <c r="G122" s="189"/>
    </row>
    <row r="123" spans="1:12" x14ac:dyDescent="0.25">
      <c r="A123" s="189"/>
      <c r="B123" s="151"/>
      <c r="C123" s="69"/>
      <c r="D123" s="69"/>
      <c r="E123" s="129"/>
      <c r="F123" s="189"/>
      <c r="G123" s="189"/>
    </row>
    <row r="124" spans="1:12" ht="12.6" thickBot="1" x14ac:dyDescent="0.3">
      <c r="A124" s="189"/>
      <c r="B124" s="150" t="s">
        <v>11</v>
      </c>
      <c r="C124" s="64" t="str">
        <f>C53</f>
        <v>2015 metai</v>
      </c>
      <c r="D124" s="64"/>
      <c r="E124" s="64" t="str">
        <f>E53</f>
        <v>2016 metai</v>
      </c>
      <c r="F124" s="189"/>
      <c r="G124" s="189"/>
    </row>
    <row r="125" spans="1:12" x14ac:dyDescent="0.25">
      <c r="A125" s="189"/>
      <c r="B125" s="167" t="s">
        <v>153</v>
      </c>
      <c r="C125" s="96" t="s">
        <v>152</v>
      </c>
      <c r="D125" s="80"/>
      <c r="E125" s="137"/>
      <c r="F125" s="189"/>
      <c r="G125" s="189"/>
    </row>
    <row r="126" spans="1:12" x14ac:dyDescent="0.25">
      <c r="A126" s="189"/>
      <c r="B126" s="168"/>
      <c r="C126" s="80"/>
      <c r="D126" s="80"/>
      <c r="E126" s="80"/>
      <c r="F126" s="189"/>
      <c r="G126" s="189"/>
    </row>
    <row r="127" spans="1:12" ht="24" x14ac:dyDescent="0.25">
      <c r="A127" s="189"/>
      <c r="B127" s="169" t="s">
        <v>10</v>
      </c>
      <c r="C127" s="48"/>
      <c r="D127" s="69"/>
      <c r="E127" s="132"/>
      <c r="F127" s="189"/>
      <c r="G127" s="189"/>
    </row>
    <row r="128" spans="1:12" ht="9" customHeight="1" x14ac:dyDescent="0.25">
      <c r="A128" s="189"/>
      <c r="B128" s="129"/>
      <c r="C128" s="75"/>
      <c r="D128" s="81"/>
      <c r="E128" s="131"/>
      <c r="F128" s="189"/>
      <c r="G128" s="189"/>
    </row>
    <row r="129" spans="1:7" ht="24" x14ac:dyDescent="0.25">
      <c r="A129" s="189"/>
      <c r="B129" s="170" t="s">
        <v>141</v>
      </c>
      <c r="C129" s="47"/>
      <c r="D129" s="77"/>
      <c r="E129" s="132"/>
      <c r="F129" s="189"/>
      <c r="G129" s="189"/>
    </row>
    <row r="130" spans="1:7" x14ac:dyDescent="0.25">
      <c r="A130" s="189"/>
      <c r="B130" s="129"/>
      <c r="C130" s="81"/>
      <c r="D130" s="81"/>
      <c r="E130" s="13"/>
      <c r="F130" s="189"/>
      <c r="G130" s="189"/>
    </row>
    <row r="131" spans="1:7" ht="12.6" thickBot="1" x14ac:dyDescent="0.3">
      <c r="A131" s="189"/>
      <c r="B131" s="150" t="s">
        <v>9</v>
      </c>
      <c r="C131" s="64" t="str">
        <f>C53</f>
        <v>2015 metai</v>
      </c>
      <c r="D131" s="64"/>
      <c r="E131" s="64" t="str">
        <f>E53</f>
        <v>2016 metai</v>
      </c>
      <c r="F131" s="189"/>
      <c r="G131" s="189"/>
    </row>
    <row r="132" spans="1:7" x14ac:dyDescent="0.25">
      <c r="A132" s="189"/>
      <c r="B132" s="171" t="s">
        <v>158</v>
      </c>
      <c r="C132" s="4"/>
      <c r="D132" s="65"/>
      <c r="E132" s="16"/>
      <c r="F132" s="189"/>
      <c r="G132" s="189"/>
    </row>
    <row r="133" spans="1:7" x14ac:dyDescent="0.25">
      <c r="A133" s="189"/>
      <c r="B133" s="172" t="s">
        <v>142</v>
      </c>
      <c r="C133" s="48"/>
      <c r="D133" s="76"/>
      <c r="E133" s="16"/>
      <c r="F133" s="189"/>
      <c r="G133" s="189"/>
    </row>
    <row r="134" spans="1:7" x14ac:dyDescent="0.25">
      <c r="A134" s="189"/>
      <c r="B134" s="171" t="s">
        <v>159</v>
      </c>
      <c r="C134" s="48"/>
      <c r="D134" s="69"/>
      <c r="E134" s="133"/>
      <c r="F134" s="189"/>
      <c r="G134" s="189"/>
    </row>
    <row r="135" spans="1:7" x14ac:dyDescent="0.25">
      <c r="A135" s="189"/>
      <c r="B135" s="171" t="s">
        <v>160</v>
      </c>
      <c r="C135" s="48"/>
      <c r="D135" s="69"/>
      <c r="E135" s="133"/>
      <c r="F135" s="189"/>
      <c r="G135" s="189"/>
    </row>
    <row r="136" spans="1:7" ht="25.5" customHeight="1" x14ac:dyDescent="0.25">
      <c r="A136" s="189"/>
      <c r="B136" s="173" t="s">
        <v>8</v>
      </c>
      <c r="C136" s="69"/>
      <c r="D136" s="81"/>
      <c r="E136" s="129"/>
      <c r="F136" s="189"/>
      <c r="G136" s="189"/>
    </row>
    <row r="137" spans="1:7" ht="12" customHeight="1" thickBot="1" x14ac:dyDescent="0.3">
      <c r="A137" s="189"/>
      <c r="B137" s="174"/>
      <c r="C137" s="82"/>
      <c r="D137" s="82"/>
      <c r="E137" s="82"/>
      <c r="F137" s="189"/>
      <c r="G137" s="189"/>
    </row>
    <row r="138" spans="1:7" ht="12" customHeight="1" thickBot="1" x14ac:dyDescent="0.3">
      <c r="A138" s="189"/>
      <c r="B138" s="150" t="s">
        <v>6</v>
      </c>
      <c r="C138" s="64"/>
      <c r="D138" s="64"/>
      <c r="E138" s="64"/>
      <c r="F138" s="189"/>
      <c r="G138" s="189"/>
    </row>
    <row r="139" spans="1:7" ht="86.25" customHeight="1" x14ac:dyDescent="0.25">
      <c r="A139" s="189"/>
      <c r="B139" s="179" t="s">
        <v>5</v>
      </c>
      <c r="C139" s="263"/>
      <c r="D139" s="263"/>
      <c r="E139" s="264"/>
      <c r="F139" s="189"/>
      <c r="G139" s="189"/>
    </row>
    <row r="140" spans="1:7" x14ac:dyDescent="0.25">
      <c r="A140" s="189"/>
      <c r="B140" s="13"/>
      <c r="C140" s="69"/>
      <c r="D140" s="69"/>
      <c r="E140" s="129"/>
      <c r="F140" s="189"/>
      <c r="G140" s="189"/>
    </row>
    <row r="141" spans="1:7" ht="12.6" thickBot="1" x14ac:dyDescent="0.3">
      <c r="A141" s="189"/>
      <c r="B141" s="193"/>
      <c r="C141" s="83"/>
      <c r="D141" s="83"/>
      <c r="E141" s="83"/>
      <c r="F141" s="189"/>
      <c r="G141" s="189"/>
    </row>
    <row r="142" spans="1:7" ht="13.5" customHeight="1" x14ac:dyDescent="0.25">
      <c r="A142" s="189"/>
      <c r="B142" s="129"/>
      <c r="C142" s="69"/>
      <c r="D142" s="69"/>
      <c r="E142" s="129"/>
      <c r="F142" s="189"/>
      <c r="G142" s="189"/>
    </row>
    <row r="143" spans="1:7" x14ac:dyDescent="0.25">
      <c r="A143" s="189"/>
      <c r="B143" s="180" t="s">
        <v>4</v>
      </c>
      <c r="C143" s="85"/>
      <c r="D143" s="85"/>
      <c r="E143" s="139"/>
      <c r="F143" s="189"/>
      <c r="G143" s="189"/>
    </row>
    <row r="144" spans="1:7" x14ac:dyDescent="0.25">
      <c r="A144" s="189"/>
      <c r="B144" s="129" t="s">
        <v>3</v>
      </c>
      <c r="C144" s="269"/>
      <c r="D144" s="269"/>
      <c r="E144" s="269"/>
      <c r="F144" s="189"/>
      <c r="G144" s="189"/>
    </row>
    <row r="145" spans="1:7" x14ac:dyDescent="0.25">
      <c r="A145" s="189"/>
      <c r="B145" s="129" t="s">
        <v>2</v>
      </c>
      <c r="C145" s="270"/>
      <c r="D145" s="270"/>
      <c r="E145" s="270"/>
      <c r="F145" s="189"/>
      <c r="G145" s="189"/>
    </row>
    <row r="146" spans="1:7" x14ac:dyDescent="0.25">
      <c r="A146" s="189"/>
      <c r="B146" s="181" t="s">
        <v>1</v>
      </c>
      <c r="C146" s="261"/>
      <c r="D146" s="261"/>
      <c r="E146" s="261"/>
      <c r="F146" s="189"/>
      <c r="G146" s="189"/>
    </row>
    <row r="147" spans="1:7" ht="30" customHeight="1" x14ac:dyDescent="0.25">
      <c r="A147" s="189"/>
      <c r="B147" s="182" t="s">
        <v>0</v>
      </c>
      <c r="C147" s="284"/>
      <c r="D147" s="284"/>
      <c r="E147" s="262"/>
      <c r="F147" s="189"/>
      <c r="G147" s="189"/>
    </row>
    <row r="148" spans="1:7" ht="1.95" customHeight="1" x14ac:dyDescent="0.25">
      <c r="A148" s="189"/>
      <c r="B148" s="189"/>
      <c r="C148" s="189"/>
      <c r="D148" s="189"/>
      <c r="E148" s="192"/>
      <c r="F148" s="183"/>
      <c r="G148" s="183"/>
    </row>
    <row r="149" spans="1:7" ht="8.25" customHeight="1" x14ac:dyDescent="0.25">
      <c r="A149" s="189"/>
      <c r="B149" s="189"/>
      <c r="C149" s="189"/>
      <c r="D149" s="189"/>
      <c r="E149" s="189"/>
      <c r="F149" s="189"/>
      <c r="G149" s="189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E118 C118">
    <cfRule type="cellIs" dxfId="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5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7"/>
  <sheetViews>
    <sheetView zoomScaleNormal="100" zoomScaleSheetLayoutView="100" workbookViewId="0">
      <selection activeCell="F92" sqref="F92:L92"/>
    </sheetView>
  </sheetViews>
  <sheetFormatPr defaultColWidth="9.109375" defaultRowHeight="14.4" x14ac:dyDescent="0.3"/>
  <cols>
    <col min="1" max="1" width="1.44140625" style="21" customWidth="1"/>
    <col min="2" max="2" width="1.6640625" style="21" customWidth="1"/>
    <col min="3" max="3" width="7.33203125" style="21" customWidth="1"/>
    <col min="4" max="4" width="30.5546875" style="21" customWidth="1"/>
    <col min="5" max="5" width="38.33203125" style="21" customWidth="1"/>
    <col min="6" max="6" width="13.6640625" style="21" customWidth="1"/>
    <col min="7" max="8" width="2.6640625" style="21" customWidth="1"/>
    <col min="9" max="9" width="7.33203125" style="21" customWidth="1"/>
    <col min="10" max="10" width="30.5546875" style="21" customWidth="1"/>
    <col min="11" max="11" width="38.33203125" style="21" customWidth="1"/>
    <col min="12" max="12" width="13.6640625" style="21" customWidth="1"/>
    <col min="13" max="13" width="2.6640625" style="21" customWidth="1"/>
    <col min="14" max="14" width="3.6640625" style="21" customWidth="1"/>
    <col min="15" max="15" width="9.109375" style="21" hidden="1" customWidth="1"/>
    <col min="16" max="16384" width="9.109375" style="21"/>
  </cols>
  <sheetData>
    <row r="1" spans="2:15" ht="9" customHeight="1" x14ac:dyDescent="0.3">
      <c r="C1" s="196"/>
      <c r="D1" s="197"/>
      <c r="E1" s="197"/>
      <c r="F1" s="197"/>
      <c r="G1" s="197"/>
      <c r="H1" s="197"/>
      <c r="I1" s="197"/>
      <c r="J1" s="197"/>
      <c r="K1" s="197"/>
      <c r="L1" s="197"/>
      <c r="M1" s="198"/>
    </row>
    <row r="2" spans="2:15" ht="12" customHeight="1" x14ac:dyDescent="0.3">
      <c r="B2" s="23"/>
      <c r="C2" s="199"/>
      <c r="D2" s="200"/>
      <c r="E2" s="200"/>
      <c r="F2" s="201"/>
      <c r="G2" s="201"/>
      <c r="H2" s="202"/>
      <c r="I2" s="203"/>
      <c r="J2" s="200"/>
      <c r="K2" s="200"/>
      <c r="L2" s="201"/>
      <c r="M2" s="201"/>
    </row>
    <row r="3" spans="2:15" ht="28.5" customHeight="1" x14ac:dyDescent="0.3">
      <c r="B3" s="23"/>
      <c r="C3" s="204"/>
      <c r="D3" s="22"/>
      <c r="E3" s="22"/>
      <c r="F3" s="22"/>
      <c r="G3" s="22"/>
      <c r="H3" s="24"/>
      <c r="I3" s="22"/>
      <c r="J3" s="22"/>
      <c r="K3" s="337" t="s">
        <v>162</v>
      </c>
      <c r="L3" s="338"/>
      <c r="M3" s="35"/>
    </row>
    <row r="4" spans="2:15" ht="15" customHeight="1" x14ac:dyDescent="0.3">
      <c r="B4" s="23"/>
      <c r="C4" s="204"/>
      <c r="D4" s="22"/>
      <c r="E4" s="22"/>
      <c r="F4" s="22"/>
      <c r="G4" s="22"/>
      <c r="H4" s="24"/>
      <c r="I4" s="22"/>
      <c r="J4" s="22"/>
      <c r="K4" s="104" t="s">
        <v>164</v>
      </c>
      <c r="L4" s="103"/>
      <c r="M4" s="35"/>
    </row>
    <row r="5" spans="2:15" ht="15" customHeight="1" x14ac:dyDescent="0.3">
      <c r="B5" s="23"/>
      <c r="C5" s="204"/>
      <c r="D5" s="22"/>
      <c r="E5" s="22"/>
      <c r="F5" s="22"/>
      <c r="G5" s="22"/>
      <c r="H5" s="24"/>
      <c r="I5" s="22"/>
      <c r="J5" s="22"/>
      <c r="K5" s="22"/>
      <c r="L5" s="35"/>
      <c r="M5" s="35"/>
    </row>
    <row r="6" spans="2:15" ht="15" customHeight="1" x14ac:dyDescent="0.3">
      <c r="B6" s="23"/>
      <c r="C6" s="343" t="s">
        <v>165</v>
      </c>
      <c r="D6" s="344"/>
      <c r="E6" s="344"/>
      <c r="F6" s="344"/>
      <c r="G6" s="344"/>
      <c r="H6" s="344"/>
      <c r="I6" s="344"/>
      <c r="J6" s="344"/>
      <c r="K6" s="344"/>
      <c r="L6" s="344"/>
      <c r="M6" s="345"/>
    </row>
    <row r="7" spans="2:15" ht="15" customHeight="1" x14ac:dyDescent="0.3">
      <c r="B7" s="23"/>
      <c r="C7" s="204"/>
      <c r="D7" s="22"/>
      <c r="E7" s="22"/>
      <c r="F7" s="22"/>
      <c r="G7" s="22"/>
      <c r="H7" s="24"/>
      <c r="I7" s="22"/>
      <c r="J7" s="22"/>
      <c r="K7" s="22"/>
      <c r="L7" s="35"/>
      <c r="M7" s="35"/>
    </row>
    <row r="8" spans="2:15" x14ac:dyDescent="0.3">
      <c r="B8" s="23"/>
      <c r="C8" s="205"/>
      <c r="D8" s="22"/>
      <c r="E8" s="22"/>
      <c r="F8" s="22"/>
      <c r="G8" s="22"/>
      <c r="H8" s="24"/>
      <c r="I8" s="22"/>
      <c r="J8" s="22"/>
      <c r="K8" s="22"/>
      <c r="L8" s="22"/>
      <c r="M8" s="35"/>
    </row>
    <row r="9" spans="2:15" ht="15" thickBot="1" x14ac:dyDescent="0.35">
      <c r="B9" s="23"/>
      <c r="C9" s="339" t="s">
        <v>86</v>
      </c>
      <c r="D9" s="340"/>
      <c r="E9" s="341" t="str">
        <f>'Finansiniai duomenys'!C8</f>
        <v>UAB „Vilniaus vandenys“</v>
      </c>
      <c r="F9" s="341"/>
      <c r="G9" s="341"/>
      <c r="H9" s="341"/>
      <c r="I9" s="341"/>
      <c r="J9" s="341"/>
      <c r="K9" s="22"/>
      <c r="L9" s="22"/>
      <c r="M9" s="35"/>
    </row>
    <row r="10" spans="2:15" ht="15" thickBot="1" x14ac:dyDescent="0.35">
      <c r="B10" s="23"/>
      <c r="C10" s="339" t="s">
        <v>85</v>
      </c>
      <c r="D10" s="340"/>
      <c r="E10" s="342" t="str">
        <f>'Finansiniai duomenys'!C9</f>
        <v>Uždaroji akcinė bendrovė (UAB)</v>
      </c>
      <c r="F10" s="342"/>
      <c r="G10" s="342"/>
      <c r="H10" s="342"/>
      <c r="I10" s="342"/>
      <c r="J10" s="342"/>
      <c r="K10" s="22"/>
      <c r="L10" s="22"/>
      <c r="M10" s="35"/>
    </row>
    <row r="11" spans="2:15" ht="15" thickBot="1" x14ac:dyDescent="0.35">
      <c r="B11" s="23"/>
      <c r="C11" s="339" t="s">
        <v>69</v>
      </c>
      <c r="D11" s="340"/>
      <c r="E11" s="342">
        <f>'Finansiniai duomenys'!C10</f>
        <v>120545849</v>
      </c>
      <c r="F11" s="342"/>
      <c r="G11" s="342"/>
      <c r="H11" s="342"/>
      <c r="I11" s="342"/>
      <c r="J11" s="342"/>
      <c r="K11" s="22"/>
      <c r="L11" s="22"/>
      <c r="M11" s="35"/>
    </row>
    <row r="12" spans="2:15" x14ac:dyDescent="0.3">
      <c r="B12" s="23"/>
      <c r="C12" s="195"/>
      <c r="D12" s="22"/>
      <c r="E12" s="22"/>
      <c r="F12" s="25"/>
      <c r="G12" s="25"/>
      <c r="H12" s="26"/>
      <c r="I12" s="22"/>
      <c r="J12" s="22"/>
      <c r="K12" s="22"/>
      <c r="L12" s="22"/>
      <c r="M12" s="35"/>
    </row>
    <row r="13" spans="2:15" ht="28.5" customHeight="1" x14ac:dyDescent="0.3">
      <c r="B13" s="23"/>
      <c r="C13" s="299" t="s">
        <v>134</v>
      </c>
      <c r="D13" s="300"/>
      <c r="E13" s="300"/>
      <c r="F13" s="301" t="s">
        <v>137</v>
      </c>
      <c r="G13" s="301"/>
      <c r="H13" s="301"/>
      <c r="I13" s="301"/>
      <c r="J13" s="301"/>
      <c r="K13" s="301"/>
      <c r="L13" s="302"/>
      <c r="M13" s="35"/>
      <c r="O13" s="21" t="s">
        <v>135</v>
      </c>
    </row>
    <row r="14" spans="2:15" x14ac:dyDescent="0.3">
      <c r="B14" s="23"/>
      <c r="C14" s="303" t="s">
        <v>139</v>
      </c>
      <c r="D14" s="304"/>
      <c r="E14" s="304"/>
      <c r="F14" s="305"/>
      <c r="G14" s="305"/>
      <c r="H14" s="305"/>
      <c r="I14" s="305"/>
      <c r="J14" s="305"/>
      <c r="K14" s="305"/>
      <c r="L14" s="306"/>
      <c r="M14" s="35"/>
      <c r="O14" s="21" t="s">
        <v>138</v>
      </c>
    </row>
    <row r="15" spans="2:15" x14ac:dyDescent="0.3">
      <c r="B15" s="23"/>
      <c r="C15" s="195"/>
      <c r="D15" s="22"/>
      <c r="E15" s="22"/>
      <c r="F15" s="22"/>
      <c r="G15" s="22"/>
      <c r="H15" s="24"/>
      <c r="I15" s="22"/>
      <c r="J15" s="22"/>
      <c r="K15" s="22"/>
      <c r="L15" s="22"/>
      <c r="M15" s="35"/>
      <c r="O15" s="21" t="s">
        <v>136</v>
      </c>
    </row>
    <row r="16" spans="2:15" x14ac:dyDescent="0.3">
      <c r="B16" s="23"/>
      <c r="C16" s="195"/>
      <c r="D16" s="22"/>
      <c r="E16" s="22"/>
      <c r="F16" s="22"/>
      <c r="G16" s="22"/>
      <c r="H16" s="24"/>
      <c r="I16" s="22"/>
      <c r="J16" s="22"/>
      <c r="K16" s="22"/>
      <c r="L16" s="22"/>
      <c r="M16" s="35"/>
      <c r="O16" s="21" t="s">
        <v>137</v>
      </c>
    </row>
    <row r="17" spans="2:13" ht="26.4" customHeight="1" x14ac:dyDescent="0.3">
      <c r="B17" s="23"/>
      <c r="C17" s="299" t="s">
        <v>437</v>
      </c>
      <c r="D17" s="309"/>
      <c r="E17" s="310" t="s">
        <v>409</v>
      </c>
      <c r="F17" s="312"/>
      <c r="G17" s="36"/>
      <c r="H17" s="37"/>
      <c r="I17" s="300" t="s">
        <v>442</v>
      </c>
      <c r="J17" s="309"/>
      <c r="K17" s="310" t="s">
        <v>409</v>
      </c>
      <c r="L17" s="311"/>
      <c r="M17" s="206"/>
    </row>
    <row r="18" spans="2:13" ht="26.4" customHeight="1" thickBot="1" x14ac:dyDescent="0.35">
      <c r="B18" s="23"/>
      <c r="C18" s="325" t="s">
        <v>438</v>
      </c>
      <c r="D18" s="315"/>
      <c r="E18" s="315"/>
      <c r="F18" s="316"/>
      <c r="G18" s="38"/>
      <c r="H18" s="37"/>
      <c r="I18" s="314" t="s">
        <v>443</v>
      </c>
      <c r="J18" s="315"/>
      <c r="K18" s="315"/>
      <c r="L18" s="316"/>
      <c r="M18" s="207"/>
    </row>
    <row r="19" spans="2:13" ht="40.5" customHeight="1" thickBot="1" x14ac:dyDescent="0.35">
      <c r="B19" s="23"/>
      <c r="C19" s="299" t="s">
        <v>439</v>
      </c>
      <c r="D19" s="300"/>
      <c r="E19" s="330"/>
      <c r="F19" s="331"/>
      <c r="G19" s="39"/>
      <c r="H19" s="24"/>
      <c r="I19" s="300" t="s">
        <v>444</v>
      </c>
      <c r="J19" s="300"/>
      <c r="K19" s="307"/>
      <c r="L19" s="308"/>
      <c r="M19" s="206"/>
    </row>
    <row r="20" spans="2:13" ht="40.5" customHeight="1" x14ac:dyDescent="0.3">
      <c r="B20" s="23"/>
      <c r="C20" s="299" t="s">
        <v>101</v>
      </c>
      <c r="D20" s="300"/>
      <c r="E20" s="313"/>
      <c r="F20" s="332"/>
      <c r="G20" s="36"/>
      <c r="H20" s="24"/>
      <c r="I20" s="300" t="s">
        <v>101</v>
      </c>
      <c r="J20" s="300"/>
      <c r="K20" s="313"/>
      <c r="L20" s="313"/>
      <c r="M20" s="206"/>
    </row>
    <row r="21" spans="2:13" x14ac:dyDescent="0.3">
      <c r="B21" s="23"/>
      <c r="C21" s="195"/>
      <c r="D21" s="22"/>
      <c r="E21" s="22"/>
      <c r="F21" s="25"/>
      <c r="G21" s="40"/>
      <c r="H21" s="37"/>
      <c r="I21" s="22"/>
      <c r="J21" s="22"/>
      <c r="K21" s="22"/>
      <c r="L21" s="22"/>
      <c r="M21" s="35"/>
    </row>
    <row r="22" spans="2:13" x14ac:dyDescent="0.3">
      <c r="B22" s="23"/>
      <c r="C22" s="195"/>
      <c r="D22" s="22"/>
      <c r="E22" s="22"/>
      <c r="F22" s="25"/>
      <c r="G22" s="40"/>
      <c r="H22" s="37"/>
      <c r="I22" s="22"/>
      <c r="J22" s="22"/>
      <c r="K22" s="22"/>
      <c r="L22" s="22"/>
      <c r="M22" s="35"/>
    </row>
    <row r="23" spans="2:13" x14ac:dyDescent="0.3">
      <c r="B23" s="23"/>
      <c r="C23" s="326" t="s">
        <v>440</v>
      </c>
      <c r="D23" s="321"/>
      <c r="E23" s="321"/>
      <c r="F23" s="327"/>
      <c r="G23" s="29"/>
      <c r="H23" s="37"/>
      <c r="I23" s="321" t="s">
        <v>413</v>
      </c>
      <c r="J23" s="321"/>
      <c r="K23" s="321"/>
      <c r="L23" s="321"/>
      <c r="M23" s="208"/>
    </row>
    <row r="24" spans="2:13" x14ac:dyDescent="0.3">
      <c r="B24" s="23"/>
      <c r="C24" s="209"/>
      <c r="D24" s="31"/>
      <c r="E24" s="31"/>
      <c r="F24" s="30"/>
      <c r="G24" s="29"/>
      <c r="H24" s="37"/>
      <c r="I24" s="31"/>
      <c r="J24" s="31"/>
      <c r="K24" s="31"/>
      <c r="L24" s="31"/>
      <c r="M24" s="208"/>
    </row>
    <row r="25" spans="2:13" x14ac:dyDescent="0.3">
      <c r="B25" s="23"/>
      <c r="C25" s="328" t="s">
        <v>441</v>
      </c>
      <c r="D25" s="322"/>
      <c r="E25" s="322"/>
      <c r="F25" s="329"/>
      <c r="G25" s="41"/>
      <c r="H25" s="37"/>
      <c r="I25" s="322" t="s">
        <v>445</v>
      </c>
      <c r="J25" s="322"/>
      <c r="K25" s="322"/>
      <c r="L25" s="322"/>
      <c r="M25" s="210"/>
    </row>
    <row r="26" spans="2:13" ht="24" x14ac:dyDescent="0.3">
      <c r="B26" s="23"/>
      <c r="C26" s="33" t="s">
        <v>95</v>
      </c>
      <c r="D26" s="43" t="s">
        <v>96</v>
      </c>
      <c r="E26" s="32" t="s">
        <v>97</v>
      </c>
      <c r="F26" s="33" t="s">
        <v>98</v>
      </c>
      <c r="G26" s="42"/>
      <c r="H26" s="27"/>
      <c r="I26" s="43" t="s">
        <v>95</v>
      </c>
      <c r="J26" s="33" t="s">
        <v>96</v>
      </c>
      <c r="K26" s="33" t="s">
        <v>97</v>
      </c>
      <c r="L26" s="33" t="s">
        <v>98</v>
      </c>
      <c r="M26" s="211"/>
    </row>
    <row r="27" spans="2:13" x14ac:dyDescent="0.3">
      <c r="B27" s="23"/>
      <c r="C27" s="34">
        <v>1</v>
      </c>
      <c r="D27" s="10"/>
      <c r="E27" s="8"/>
      <c r="F27" s="8"/>
      <c r="G27" s="44"/>
      <c r="H27" s="27"/>
      <c r="I27" s="45">
        <v>1</v>
      </c>
      <c r="J27" s="8"/>
      <c r="K27" s="8"/>
      <c r="L27" s="8"/>
      <c r="M27" s="212"/>
    </row>
    <row r="28" spans="2:13" x14ac:dyDescent="0.3">
      <c r="B28" s="23"/>
      <c r="C28" s="34">
        <v>2</v>
      </c>
      <c r="D28" s="10"/>
      <c r="E28" s="8"/>
      <c r="F28" s="8"/>
      <c r="G28" s="44"/>
      <c r="H28" s="27"/>
      <c r="I28" s="45">
        <v>2</v>
      </c>
      <c r="J28" s="8"/>
      <c r="K28" s="8"/>
      <c r="L28" s="8"/>
      <c r="M28" s="212"/>
    </row>
    <row r="29" spans="2:13" x14ac:dyDescent="0.3">
      <c r="B29" s="23"/>
      <c r="C29" s="34">
        <v>3</v>
      </c>
      <c r="D29" s="10"/>
      <c r="E29" s="8"/>
      <c r="F29" s="8"/>
      <c r="G29" s="44"/>
      <c r="H29" s="27"/>
      <c r="I29" s="45">
        <v>3</v>
      </c>
      <c r="J29" s="8"/>
      <c r="K29" s="8"/>
      <c r="L29" s="8"/>
      <c r="M29" s="212"/>
    </row>
    <row r="30" spans="2:13" x14ac:dyDescent="0.3">
      <c r="B30" s="23"/>
      <c r="C30" s="34">
        <v>4</v>
      </c>
      <c r="D30" s="10"/>
      <c r="E30" s="8"/>
      <c r="F30" s="8"/>
      <c r="G30" s="44"/>
      <c r="H30" s="27"/>
      <c r="I30" s="45">
        <v>4</v>
      </c>
      <c r="J30" s="8"/>
      <c r="K30" s="8"/>
      <c r="L30" s="8"/>
      <c r="M30" s="212"/>
    </row>
    <row r="31" spans="2:13" x14ac:dyDescent="0.3">
      <c r="B31" s="23"/>
      <c r="C31" s="34">
        <v>5</v>
      </c>
      <c r="D31" s="10"/>
      <c r="E31" s="8"/>
      <c r="F31" s="8"/>
      <c r="G31" s="44"/>
      <c r="H31" s="27"/>
      <c r="I31" s="45">
        <v>5</v>
      </c>
      <c r="J31" s="8"/>
      <c r="K31" s="8"/>
      <c r="L31" s="8"/>
      <c r="M31" s="212"/>
    </row>
    <row r="32" spans="2:13" x14ac:dyDescent="0.3">
      <c r="B32" s="23"/>
      <c r="C32" s="34">
        <v>6</v>
      </c>
      <c r="D32" s="10"/>
      <c r="E32" s="8"/>
      <c r="F32" s="8"/>
      <c r="G32" s="44"/>
      <c r="H32" s="27"/>
      <c r="I32" s="45">
        <v>6</v>
      </c>
      <c r="J32" s="8"/>
      <c r="K32" s="8"/>
      <c r="L32" s="8"/>
      <c r="M32" s="212"/>
    </row>
    <row r="33" spans="2:13" x14ac:dyDescent="0.3">
      <c r="B33" s="23"/>
      <c r="C33" s="34">
        <v>7</v>
      </c>
      <c r="D33" s="10"/>
      <c r="E33" s="8"/>
      <c r="F33" s="8"/>
      <c r="G33" s="44"/>
      <c r="H33" s="24"/>
      <c r="I33" s="34">
        <v>7</v>
      </c>
      <c r="J33" s="8"/>
      <c r="K33" s="8"/>
      <c r="L33" s="8"/>
      <c r="M33" s="212"/>
    </row>
    <row r="34" spans="2:13" ht="15" thickBot="1" x14ac:dyDescent="0.35">
      <c r="B34" s="23"/>
      <c r="C34" s="34">
        <v>8</v>
      </c>
      <c r="D34" s="10"/>
      <c r="E34" s="8"/>
      <c r="F34" s="8"/>
      <c r="G34" s="44"/>
      <c r="H34" s="24"/>
      <c r="I34" s="34">
        <v>8</v>
      </c>
      <c r="J34" s="10"/>
      <c r="K34" s="8"/>
      <c r="L34" s="8"/>
      <c r="M34" s="212"/>
    </row>
    <row r="35" spans="2:13" ht="15" thickBot="1" x14ac:dyDescent="0.35">
      <c r="B35" s="23"/>
      <c r="C35" s="34">
        <v>9</v>
      </c>
      <c r="D35" s="10"/>
      <c r="E35" s="8"/>
      <c r="F35" s="8"/>
      <c r="G35" s="44"/>
      <c r="H35" s="46"/>
      <c r="I35" s="34">
        <v>9</v>
      </c>
      <c r="J35" s="10"/>
      <c r="K35" s="8"/>
      <c r="L35" s="8"/>
      <c r="M35" s="212"/>
    </row>
    <row r="36" spans="2:13" x14ac:dyDescent="0.3">
      <c r="B36" s="23"/>
      <c r="C36" s="34">
        <v>10</v>
      </c>
      <c r="D36" s="10"/>
      <c r="E36" s="8"/>
      <c r="F36" s="8"/>
      <c r="G36" s="44"/>
      <c r="H36" s="24"/>
      <c r="I36" s="34">
        <v>10</v>
      </c>
      <c r="J36" s="10"/>
      <c r="K36" s="8"/>
      <c r="L36" s="8"/>
      <c r="M36" s="212"/>
    </row>
    <row r="37" spans="2:13" x14ac:dyDescent="0.3">
      <c r="B37" s="23"/>
      <c r="C37" s="34">
        <v>11</v>
      </c>
      <c r="D37" s="10"/>
      <c r="E37" s="8"/>
      <c r="F37" s="8"/>
      <c r="G37" s="44"/>
      <c r="H37" s="27"/>
      <c r="I37" s="45">
        <v>11</v>
      </c>
      <c r="J37" s="8"/>
      <c r="K37" s="8"/>
      <c r="L37" s="8"/>
      <c r="M37" s="212"/>
    </row>
    <row r="38" spans="2:13" x14ac:dyDescent="0.3">
      <c r="B38" s="23"/>
      <c r="C38" s="34">
        <v>12</v>
      </c>
      <c r="D38" s="10"/>
      <c r="E38" s="8"/>
      <c r="F38" s="8"/>
      <c r="G38" s="44"/>
      <c r="H38" s="27"/>
      <c r="I38" s="45">
        <v>12</v>
      </c>
      <c r="J38" s="8"/>
      <c r="K38" s="8"/>
      <c r="L38" s="8"/>
      <c r="M38" s="212"/>
    </row>
    <row r="39" spans="2:13" x14ac:dyDescent="0.3">
      <c r="B39" s="23"/>
      <c r="C39" s="34">
        <v>13</v>
      </c>
      <c r="D39" s="10"/>
      <c r="E39" s="8"/>
      <c r="F39" s="8"/>
      <c r="G39" s="44"/>
      <c r="H39" s="27"/>
      <c r="I39" s="45">
        <v>13</v>
      </c>
      <c r="J39" s="8"/>
      <c r="K39" s="8"/>
      <c r="L39" s="8"/>
      <c r="M39" s="212"/>
    </row>
    <row r="40" spans="2:13" x14ac:dyDescent="0.3">
      <c r="B40" s="23"/>
      <c r="C40" s="34">
        <v>14</v>
      </c>
      <c r="D40" s="10"/>
      <c r="E40" s="8"/>
      <c r="F40" s="8"/>
      <c r="G40" s="44"/>
      <c r="H40" s="27"/>
      <c r="I40" s="45">
        <v>14</v>
      </c>
      <c r="J40" s="8"/>
      <c r="K40" s="8"/>
      <c r="L40" s="8"/>
      <c r="M40" s="212"/>
    </row>
    <row r="41" spans="2:13" x14ac:dyDescent="0.3">
      <c r="B41" s="23"/>
      <c r="C41" s="34">
        <v>15</v>
      </c>
      <c r="D41" s="10"/>
      <c r="E41" s="8"/>
      <c r="F41" s="8"/>
      <c r="G41" s="44"/>
      <c r="H41" s="27"/>
      <c r="I41" s="45">
        <v>15</v>
      </c>
      <c r="J41" s="8"/>
      <c r="K41" s="8"/>
      <c r="L41" s="8"/>
      <c r="M41" s="212"/>
    </row>
    <row r="42" spans="2:13" x14ac:dyDescent="0.3">
      <c r="B42" s="23"/>
      <c r="C42" s="34">
        <v>16</v>
      </c>
      <c r="D42" s="10"/>
      <c r="E42" s="8"/>
      <c r="F42" s="8"/>
      <c r="G42" s="44"/>
      <c r="H42" s="27"/>
      <c r="I42" s="45">
        <v>16</v>
      </c>
      <c r="J42" s="8"/>
      <c r="K42" s="8"/>
      <c r="L42" s="8"/>
      <c r="M42" s="212"/>
    </row>
    <row r="43" spans="2:13" x14ac:dyDescent="0.3">
      <c r="B43" s="23"/>
      <c r="C43" s="34">
        <v>17</v>
      </c>
      <c r="D43" s="10"/>
      <c r="E43" s="8"/>
      <c r="F43" s="8"/>
      <c r="G43" s="44"/>
      <c r="H43" s="27"/>
      <c r="I43" s="45">
        <v>17</v>
      </c>
      <c r="J43" s="8"/>
      <c r="K43" s="8"/>
      <c r="L43" s="8"/>
      <c r="M43" s="212"/>
    </row>
    <row r="44" spans="2:13" x14ac:dyDescent="0.3">
      <c r="B44" s="23"/>
      <c r="C44" s="34">
        <v>18</v>
      </c>
      <c r="D44" s="10"/>
      <c r="E44" s="8"/>
      <c r="F44" s="8"/>
      <c r="G44" s="44"/>
      <c r="H44" s="27"/>
      <c r="I44" s="45">
        <v>18</v>
      </c>
      <c r="J44" s="8"/>
      <c r="K44" s="8"/>
      <c r="L44" s="8"/>
      <c r="M44" s="212"/>
    </row>
    <row r="45" spans="2:13" x14ac:dyDescent="0.3">
      <c r="B45" s="23"/>
      <c r="C45" s="34">
        <v>19</v>
      </c>
      <c r="D45" s="10"/>
      <c r="E45" s="8"/>
      <c r="F45" s="8"/>
      <c r="G45" s="44"/>
      <c r="H45" s="27"/>
      <c r="I45" s="45">
        <v>19</v>
      </c>
      <c r="J45" s="8"/>
      <c r="K45" s="8"/>
      <c r="L45" s="8"/>
      <c r="M45" s="212"/>
    </row>
    <row r="46" spans="2:13" x14ac:dyDescent="0.3">
      <c r="B46" s="23"/>
      <c r="C46" s="34">
        <v>20</v>
      </c>
      <c r="D46" s="10"/>
      <c r="E46" s="8"/>
      <c r="F46" s="8"/>
      <c r="G46" s="44"/>
      <c r="H46" s="27"/>
      <c r="I46" s="45">
        <v>20</v>
      </c>
      <c r="J46" s="8"/>
      <c r="K46" s="8"/>
      <c r="L46" s="8"/>
      <c r="M46" s="212"/>
    </row>
    <row r="47" spans="2:13" x14ac:dyDescent="0.3">
      <c r="B47" s="23"/>
      <c r="C47" s="34">
        <v>21</v>
      </c>
      <c r="D47" s="10"/>
      <c r="E47" s="8"/>
      <c r="F47" s="8"/>
      <c r="G47" s="44"/>
      <c r="H47" s="27"/>
      <c r="I47" s="45">
        <v>21</v>
      </c>
      <c r="J47" s="8"/>
      <c r="K47" s="8"/>
      <c r="L47" s="8"/>
      <c r="M47" s="212"/>
    </row>
    <row r="48" spans="2:13" x14ac:dyDescent="0.3">
      <c r="B48" s="23"/>
      <c r="C48" s="34">
        <v>22</v>
      </c>
      <c r="D48" s="10"/>
      <c r="E48" s="8"/>
      <c r="F48" s="8"/>
      <c r="G48" s="44"/>
      <c r="H48" s="27"/>
      <c r="I48" s="45">
        <v>22</v>
      </c>
      <c r="J48" s="8"/>
      <c r="K48" s="8"/>
      <c r="L48" s="8"/>
      <c r="M48" s="212"/>
    </row>
    <row r="49" spans="2:13" x14ac:dyDescent="0.3">
      <c r="B49" s="23"/>
      <c r="C49" s="34">
        <v>23</v>
      </c>
      <c r="D49" s="10"/>
      <c r="E49" s="8"/>
      <c r="F49" s="8"/>
      <c r="G49" s="44"/>
      <c r="H49" s="27"/>
      <c r="I49" s="45">
        <v>23</v>
      </c>
      <c r="J49" s="8"/>
      <c r="K49" s="8"/>
      <c r="L49" s="8"/>
      <c r="M49" s="212"/>
    </row>
    <row r="50" spans="2:13" x14ac:dyDescent="0.3">
      <c r="B50" s="23"/>
      <c r="C50" s="34">
        <v>24</v>
      </c>
      <c r="D50" s="223"/>
      <c r="E50" s="9"/>
      <c r="F50" s="9"/>
      <c r="G50" s="44"/>
      <c r="H50" s="27"/>
      <c r="I50" s="45">
        <v>24</v>
      </c>
      <c r="J50" s="9"/>
      <c r="K50" s="9"/>
      <c r="L50" s="9"/>
      <c r="M50" s="212"/>
    </row>
    <row r="51" spans="2:13" x14ac:dyDescent="0.3">
      <c r="B51" s="23"/>
      <c r="C51" s="34">
        <v>25</v>
      </c>
      <c r="D51" s="223"/>
      <c r="E51" s="9"/>
      <c r="F51" s="9"/>
      <c r="G51" s="44"/>
      <c r="H51" s="27"/>
      <c r="I51" s="45">
        <v>25</v>
      </c>
      <c r="J51" s="9"/>
      <c r="K51" s="9"/>
      <c r="L51" s="9"/>
      <c r="M51" s="212"/>
    </row>
    <row r="52" spans="2:13" x14ac:dyDescent="0.3">
      <c r="B52" s="23"/>
      <c r="C52" s="34">
        <v>26</v>
      </c>
      <c r="D52" s="223"/>
      <c r="E52" s="9"/>
      <c r="F52" s="9"/>
      <c r="G52" s="44"/>
      <c r="H52" s="27"/>
      <c r="I52" s="45">
        <v>26</v>
      </c>
      <c r="J52" s="9"/>
      <c r="K52" s="9"/>
      <c r="L52" s="9"/>
      <c r="M52" s="212"/>
    </row>
    <row r="53" spans="2:13" x14ac:dyDescent="0.3">
      <c r="B53" s="23"/>
      <c r="C53" s="34">
        <v>27</v>
      </c>
      <c r="D53" s="223"/>
      <c r="E53" s="9"/>
      <c r="F53" s="9"/>
      <c r="G53" s="44"/>
      <c r="H53" s="27"/>
      <c r="I53" s="45">
        <v>27</v>
      </c>
      <c r="J53" s="9"/>
      <c r="K53" s="9"/>
      <c r="L53" s="9"/>
      <c r="M53" s="212"/>
    </row>
    <row r="54" spans="2:13" x14ac:dyDescent="0.3">
      <c r="B54" s="23"/>
      <c r="C54" s="34">
        <v>28</v>
      </c>
      <c r="D54" s="223"/>
      <c r="E54" s="9"/>
      <c r="F54" s="9"/>
      <c r="G54" s="44"/>
      <c r="H54" s="27"/>
      <c r="I54" s="45">
        <v>28</v>
      </c>
      <c r="J54" s="9"/>
      <c r="K54" s="9"/>
      <c r="L54" s="9"/>
      <c r="M54" s="212"/>
    </row>
    <row r="55" spans="2:13" x14ac:dyDescent="0.3">
      <c r="B55" s="23"/>
      <c r="C55" s="34">
        <v>29</v>
      </c>
      <c r="D55" s="223"/>
      <c r="E55" s="9"/>
      <c r="F55" s="9"/>
      <c r="G55" s="44"/>
      <c r="H55" s="27"/>
      <c r="I55" s="45">
        <v>29</v>
      </c>
      <c r="J55" s="9"/>
      <c r="K55" s="9"/>
      <c r="L55" s="9"/>
      <c r="M55" s="212"/>
    </row>
    <row r="56" spans="2:13" x14ac:dyDescent="0.3">
      <c r="B56" s="23"/>
      <c r="C56" s="34">
        <v>30</v>
      </c>
      <c r="D56" s="223"/>
      <c r="E56" s="9"/>
      <c r="F56" s="9"/>
      <c r="G56" s="44"/>
      <c r="H56" s="27"/>
      <c r="I56" s="45">
        <v>30</v>
      </c>
      <c r="J56" s="9"/>
      <c r="K56" s="9"/>
      <c r="L56" s="9"/>
      <c r="M56" s="212"/>
    </row>
    <row r="57" spans="2:13" x14ac:dyDescent="0.3">
      <c r="B57" s="23"/>
      <c r="C57" s="34">
        <v>31</v>
      </c>
      <c r="D57" s="223"/>
      <c r="E57" s="9"/>
      <c r="F57" s="9"/>
      <c r="G57" s="44"/>
      <c r="H57" s="27"/>
      <c r="I57" s="45">
        <v>31</v>
      </c>
      <c r="J57" s="9"/>
      <c r="K57" s="9"/>
      <c r="L57" s="9"/>
      <c r="M57" s="212"/>
    </row>
    <row r="58" spans="2:13" x14ac:dyDescent="0.3">
      <c r="B58" s="23"/>
      <c r="C58" s="34">
        <v>32</v>
      </c>
      <c r="D58" s="223"/>
      <c r="E58" s="9"/>
      <c r="F58" s="9"/>
      <c r="G58" s="44"/>
      <c r="H58" s="27"/>
      <c r="I58" s="45">
        <v>32</v>
      </c>
      <c r="J58" s="9"/>
      <c r="K58" s="9"/>
      <c r="L58" s="9"/>
      <c r="M58" s="212"/>
    </row>
    <row r="59" spans="2:13" x14ac:dyDescent="0.3">
      <c r="B59" s="23"/>
      <c r="C59" s="34">
        <v>33</v>
      </c>
      <c r="D59" s="223"/>
      <c r="E59" s="9"/>
      <c r="F59" s="9"/>
      <c r="G59" s="44"/>
      <c r="H59" s="27"/>
      <c r="I59" s="45">
        <v>33</v>
      </c>
      <c r="J59" s="9"/>
      <c r="K59" s="9"/>
      <c r="L59" s="9"/>
      <c r="M59" s="212"/>
    </row>
    <row r="60" spans="2:13" x14ac:dyDescent="0.3">
      <c r="B60" s="23"/>
      <c r="C60" s="34">
        <v>34</v>
      </c>
      <c r="D60" s="223"/>
      <c r="E60" s="9"/>
      <c r="F60" s="9"/>
      <c r="G60" s="44"/>
      <c r="H60" s="27"/>
      <c r="I60" s="45">
        <v>34</v>
      </c>
      <c r="J60" s="9"/>
      <c r="K60" s="9"/>
      <c r="L60" s="9"/>
      <c r="M60" s="212"/>
    </row>
    <row r="61" spans="2:13" x14ac:dyDescent="0.3">
      <c r="B61" s="23"/>
      <c r="C61" s="34">
        <v>35</v>
      </c>
      <c r="D61" s="223"/>
      <c r="E61" s="9"/>
      <c r="F61" s="9"/>
      <c r="G61" s="44"/>
      <c r="H61" s="27"/>
      <c r="I61" s="45">
        <v>35</v>
      </c>
      <c r="J61" s="9"/>
      <c r="K61" s="9"/>
      <c r="L61" s="9"/>
      <c r="M61" s="212"/>
    </row>
    <row r="62" spans="2:13" x14ac:dyDescent="0.3">
      <c r="B62" s="23"/>
      <c r="C62" s="34">
        <v>36</v>
      </c>
      <c r="D62" s="223"/>
      <c r="E62" s="9"/>
      <c r="F62" s="9"/>
      <c r="G62" s="44"/>
      <c r="H62" s="27"/>
      <c r="I62" s="45">
        <v>36</v>
      </c>
      <c r="J62" s="9"/>
      <c r="K62" s="9"/>
      <c r="L62" s="9"/>
      <c r="M62" s="212"/>
    </row>
    <row r="63" spans="2:13" x14ac:dyDescent="0.3">
      <c r="B63" s="23"/>
      <c r="C63" s="34">
        <v>37</v>
      </c>
      <c r="D63" s="223"/>
      <c r="E63" s="9"/>
      <c r="F63" s="9"/>
      <c r="G63" s="44"/>
      <c r="H63" s="27"/>
      <c r="I63" s="45">
        <v>37</v>
      </c>
      <c r="J63" s="9"/>
      <c r="K63" s="9"/>
      <c r="L63" s="9"/>
      <c r="M63" s="212"/>
    </row>
    <row r="64" spans="2:13" x14ac:dyDescent="0.3">
      <c r="B64" s="23"/>
      <c r="C64" s="34">
        <v>38</v>
      </c>
      <c r="D64" s="223"/>
      <c r="E64" s="9"/>
      <c r="F64" s="9"/>
      <c r="G64" s="44"/>
      <c r="H64" s="27"/>
      <c r="I64" s="45">
        <v>38</v>
      </c>
      <c r="J64" s="9"/>
      <c r="K64" s="9"/>
      <c r="L64" s="9"/>
      <c r="M64" s="212"/>
    </row>
    <row r="65" spans="2:13" x14ac:dyDescent="0.3">
      <c r="B65" s="23"/>
      <c r="C65" s="34">
        <v>39</v>
      </c>
      <c r="D65" s="223"/>
      <c r="E65" s="9"/>
      <c r="F65" s="9"/>
      <c r="G65" s="44"/>
      <c r="H65" s="27"/>
      <c r="I65" s="45">
        <v>39</v>
      </c>
      <c r="J65" s="9"/>
      <c r="K65" s="9"/>
      <c r="L65" s="9"/>
      <c r="M65" s="212"/>
    </row>
    <row r="66" spans="2:13" x14ac:dyDescent="0.3">
      <c r="B66" s="23"/>
      <c r="C66" s="34">
        <v>40</v>
      </c>
      <c r="D66" s="223"/>
      <c r="E66" s="9"/>
      <c r="F66" s="9"/>
      <c r="G66" s="44"/>
      <c r="H66" s="27"/>
      <c r="I66" s="45">
        <v>40</v>
      </c>
      <c r="J66" s="9"/>
      <c r="K66" s="9"/>
      <c r="L66" s="9"/>
      <c r="M66" s="212"/>
    </row>
    <row r="67" spans="2:13" x14ac:dyDescent="0.3">
      <c r="B67" s="23"/>
      <c r="C67" s="34">
        <v>41</v>
      </c>
      <c r="D67" s="223"/>
      <c r="E67" s="9"/>
      <c r="F67" s="9"/>
      <c r="G67" s="44"/>
      <c r="H67" s="27"/>
      <c r="I67" s="45">
        <v>41</v>
      </c>
      <c r="J67" s="9"/>
      <c r="K67" s="9"/>
      <c r="L67" s="9"/>
      <c r="M67" s="212"/>
    </row>
    <row r="68" spans="2:13" x14ac:dyDescent="0.3">
      <c r="B68" s="23"/>
      <c r="C68" s="34">
        <v>42</v>
      </c>
      <c r="D68" s="223"/>
      <c r="E68" s="9"/>
      <c r="F68" s="9"/>
      <c r="G68" s="44"/>
      <c r="H68" s="27"/>
      <c r="I68" s="45">
        <v>42</v>
      </c>
      <c r="J68" s="9"/>
      <c r="K68" s="9"/>
      <c r="L68" s="9"/>
      <c r="M68" s="212"/>
    </row>
    <row r="69" spans="2:13" x14ac:dyDescent="0.3">
      <c r="B69" s="23"/>
      <c r="C69" s="34">
        <v>43</v>
      </c>
      <c r="D69" s="223"/>
      <c r="E69" s="9"/>
      <c r="F69" s="9"/>
      <c r="G69" s="44"/>
      <c r="H69" s="27"/>
      <c r="I69" s="45">
        <v>43</v>
      </c>
      <c r="J69" s="9"/>
      <c r="K69" s="9"/>
      <c r="L69" s="9"/>
      <c r="M69" s="212"/>
    </row>
    <row r="70" spans="2:13" x14ac:dyDescent="0.3">
      <c r="B70" s="23"/>
      <c r="C70" s="34">
        <v>44</v>
      </c>
      <c r="D70" s="223"/>
      <c r="E70" s="9"/>
      <c r="F70" s="9"/>
      <c r="G70" s="44"/>
      <c r="H70" s="27"/>
      <c r="I70" s="45">
        <v>44</v>
      </c>
      <c r="J70" s="9"/>
      <c r="K70" s="9"/>
      <c r="L70" s="9"/>
      <c r="M70" s="212"/>
    </row>
    <row r="71" spans="2:13" x14ac:dyDescent="0.3">
      <c r="B71" s="23"/>
      <c r="C71" s="34">
        <v>45</v>
      </c>
      <c r="D71" s="223"/>
      <c r="E71" s="9"/>
      <c r="F71" s="9"/>
      <c r="G71" s="44"/>
      <c r="H71" s="27"/>
      <c r="I71" s="45">
        <v>45</v>
      </c>
      <c r="J71" s="9"/>
      <c r="K71" s="9"/>
      <c r="L71" s="9"/>
      <c r="M71" s="212"/>
    </row>
    <row r="72" spans="2:13" x14ac:dyDescent="0.3">
      <c r="B72" s="23"/>
      <c r="C72" s="34">
        <v>46</v>
      </c>
      <c r="D72" s="223"/>
      <c r="E72" s="9"/>
      <c r="F72" s="9"/>
      <c r="G72" s="44"/>
      <c r="H72" s="27"/>
      <c r="I72" s="45">
        <v>46</v>
      </c>
      <c r="J72" s="9"/>
      <c r="K72" s="9"/>
      <c r="L72" s="9"/>
      <c r="M72" s="212"/>
    </row>
    <row r="73" spans="2:13" x14ac:dyDescent="0.3">
      <c r="B73" s="23"/>
      <c r="C73" s="34">
        <v>47</v>
      </c>
      <c r="D73" s="223"/>
      <c r="E73" s="9"/>
      <c r="F73" s="9"/>
      <c r="G73" s="44"/>
      <c r="H73" s="27"/>
      <c r="I73" s="45">
        <v>47</v>
      </c>
      <c r="J73" s="9"/>
      <c r="K73" s="9"/>
      <c r="L73" s="9"/>
      <c r="M73" s="212"/>
    </row>
    <row r="74" spans="2:13" x14ac:dyDescent="0.3">
      <c r="B74" s="23"/>
      <c r="C74" s="34">
        <v>48</v>
      </c>
      <c r="D74" s="223"/>
      <c r="E74" s="9"/>
      <c r="F74" s="9"/>
      <c r="G74" s="44"/>
      <c r="H74" s="27"/>
      <c r="I74" s="45">
        <v>48</v>
      </c>
      <c r="J74" s="9"/>
      <c r="K74" s="9"/>
      <c r="L74" s="9"/>
      <c r="M74" s="212"/>
    </row>
    <row r="75" spans="2:13" x14ac:dyDescent="0.3">
      <c r="B75" s="23"/>
      <c r="C75" s="34">
        <v>49</v>
      </c>
      <c r="D75" s="223"/>
      <c r="E75" s="9"/>
      <c r="F75" s="9"/>
      <c r="G75" s="44"/>
      <c r="H75" s="27"/>
      <c r="I75" s="45">
        <v>49</v>
      </c>
      <c r="J75" s="9"/>
      <c r="K75" s="9"/>
      <c r="L75" s="9"/>
      <c r="M75" s="212"/>
    </row>
    <row r="76" spans="2:13" x14ac:dyDescent="0.3">
      <c r="B76" s="23"/>
      <c r="C76" s="34">
        <v>50</v>
      </c>
      <c r="D76" s="223"/>
      <c r="E76" s="9"/>
      <c r="F76" s="9"/>
      <c r="G76" s="44"/>
      <c r="H76" s="27"/>
      <c r="I76" s="45">
        <v>50</v>
      </c>
      <c r="J76" s="9"/>
      <c r="K76" s="9"/>
      <c r="L76" s="9"/>
      <c r="M76" s="212"/>
    </row>
    <row r="77" spans="2:13" x14ac:dyDescent="0.3">
      <c r="B77" s="23"/>
      <c r="C77" s="34">
        <v>51</v>
      </c>
      <c r="D77" s="223"/>
      <c r="E77" s="9"/>
      <c r="F77" s="9"/>
      <c r="G77" s="44"/>
      <c r="H77" s="27"/>
      <c r="I77" s="45">
        <v>51</v>
      </c>
      <c r="J77" s="9"/>
      <c r="K77" s="9"/>
      <c r="L77" s="9"/>
      <c r="M77" s="212"/>
    </row>
    <row r="78" spans="2:13" x14ac:dyDescent="0.3">
      <c r="B78" s="23"/>
      <c r="C78" s="34">
        <v>52</v>
      </c>
      <c r="D78" s="223"/>
      <c r="E78" s="9"/>
      <c r="F78" s="9"/>
      <c r="G78" s="44"/>
      <c r="H78" s="27"/>
      <c r="I78" s="45">
        <v>52</v>
      </c>
      <c r="J78" s="9"/>
      <c r="K78" s="9"/>
      <c r="L78" s="9"/>
      <c r="M78" s="212"/>
    </row>
    <row r="79" spans="2:13" x14ac:dyDescent="0.3">
      <c r="B79" s="23"/>
      <c r="C79" s="34">
        <v>53</v>
      </c>
      <c r="D79" s="223"/>
      <c r="E79" s="9"/>
      <c r="F79" s="9"/>
      <c r="G79" s="44"/>
      <c r="H79" s="27"/>
      <c r="I79" s="45">
        <v>53</v>
      </c>
      <c r="J79" s="9"/>
      <c r="K79" s="9"/>
      <c r="L79" s="9"/>
      <c r="M79" s="212"/>
    </row>
    <row r="80" spans="2:13" x14ac:dyDescent="0.3">
      <c r="B80" s="23"/>
      <c r="C80" s="34">
        <v>54</v>
      </c>
      <c r="D80" s="223"/>
      <c r="E80" s="9"/>
      <c r="F80" s="9"/>
      <c r="G80" s="44"/>
      <c r="H80" s="27"/>
      <c r="I80" s="45">
        <v>54</v>
      </c>
      <c r="J80" s="9"/>
      <c r="K80" s="9"/>
      <c r="L80" s="9"/>
      <c r="M80" s="212"/>
    </row>
    <row r="81" spans="2:13" x14ac:dyDescent="0.3">
      <c r="B81" s="23"/>
      <c r="C81" s="34">
        <v>55</v>
      </c>
      <c r="D81" s="223"/>
      <c r="E81" s="9"/>
      <c r="F81" s="9"/>
      <c r="G81" s="44"/>
      <c r="H81" s="27"/>
      <c r="I81" s="45">
        <v>55</v>
      </c>
      <c r="J81" s="9"/>
      <c r="K81" s="9"/>
      <c r="L81" s="9"/>
      <c r="M81" s="212"/>
    </row>
    <row r="82" spans="2:13" x14ac:dyDescent="0.3">
      <c r="B82" s="23"/>
      <c r="C82" s="34">
        <v>56</v>
      </c>
      <c r="D82" s="223"/>
      <c r="E82" s="9"/>
      <c r="F82" s="9"/>
      <c r="G82" s="44"/>
      <c r="H82" s="27"/>
      <c r="I82" s="45">
        <v>56</v>
      </c>
      <c r="J82" s="9"/>
      <c r="K82" s="9"/>
      <c r="L82" s="9"/>
      <c r="M82" s="212"/>
    </row>
    <row r="83" spans="2:13" x14ac:dyDescent="0.3">
      <c r="B83" s="23"/>
      <c r="C83" s="34">
        <v>57</v>
      </c>
      <c r="D83" s="223"/>
      <c r="E83" s="9"/>
      <c r="F83" s="9"/>
      <c r="G83" s="44"/>
      <c r="H83" s="27"/>
      <c r="I83" s="45">
        <v>57</v>
      </c>
      <c r="J83" s="9"/>
      <c r="K83" s="9"/>
      <c r="L83" s="9"/>
      <c r="M83" s="212"/>
    </row>
    <row r="84" spans="2:13" x14ac:dyDescent="0.3">
      <c r="B84" s="23"/>
      <c r="C84" s="34">
        <v>58</v>
      </c>
      <c r="D84" s="223"/>
      <c r="E84" s="9"/>
      <c r="F84" s="9"/>
      <c r="G84" s="44"/>
      <c r="H84" s="27"/>
      <c r="I84" s="45">
        <v>58</v>
      </c>
      <c r="J84" s="9"/>
      <c r="K84" s="9"/>
      <c r="L84" s="9"/>
      <c r="M84" s="212"/>
    </row>
    <row r="85" spans="2:13" x14ac:dyDescent="0.3">
      <c r="B85" s="23"/>
      <c r="C85" s="34">
        <v>59</v>
      </c>
      <c r="D85" s="223"/>
      <c r="E85" s="9"/>
      <c r="F85" s="9"/>
      <c r="G85" s="44"/>
      <c r="H85" s="27"/>
      <c r="I85" s="45">
        <v>59</v>
      </c>
      <c r="J85" s="9"/>
      <c r="K85" s="9"/>
      <c r="L85" s="9"/>
      <c r="M85" s="212"/>
    </row>
    <row r="86" spans="2:13" x14ac:dyDescent="0.3">
      <c r="B86" s="23"/>
      <c r="C86" s="34">
        <v>60</v>
      </c>
      <c r="D86" s="10"/>
      <c r="E86" s="8"/>
      <c r="F86" s="8"/>
      <c r="G86" s="44"/>
      <c r="H86" s="27"/>
      <c r="I86" s="45">
        <v>60</v>
      </c>
      <c r="J86" s="8"/>
      <c r="K86" s="8"/>
      <c r="L86" s="8"/>
      <c r="M86" s="212"/>
    </row>
    <row r="87" spans="2:13" x14ac:dyDescent="0.3">
      <c r="B87" s="23"/>
      <c r="C87" s="213"/>
      <c r="D87" s="28"/>
      <c r="E87" s="28"/>
      <c r="F87" s="28"/>
      <c r="G87" s="22"/>
      <c r="H87" s="24"/>
      <c r="I87" s="28"/>
      <c r="J87" s="28"/>
      <c r="K87" s="28"/>
      <c r="L87" s="28"/>
      <c r="M87" s="35"/>
    </row>
    <row r="88" spans="2:13" x14ac:dyDescent="0.3">
      <c r="B88" s="23"/>
      <c r="C88" s="333" t="s">
        <v>6</v>
      </c>
      <c r="D88" s="333"/>
      <c r="E88" s="333"/>
      <c r="F88" s="333"/>
      <c r="G88" s="333"/>
      <c r="H88" s="333"/>
      <c r="I88" s="333"/>
      <c r="J88" s="333"/>
      <c r="K88" s="333"/>
      <c r="L88" s="333"/>
      <c r="M88" s="214"/>
    </row>
    <row r="89" spans="2:13" ht="66" customHeight="1" x14ac:dyDescent="0.3">
      <c r="B89" s="23"/>
      <c r="C89" s="325" t="s">
        <v>99</v>
      </c>
      <c r="D89" s="315"/>
      <c r="E89" s="315"/>
      <c r="F89" s="334"/>
      <c r="G89" s="334"/>
      <c r="H89" s="334"/>
      <c r="I89" s="334"/>
      <c r="J89" s="334"/>
      <c r="K89" s="334"/>
      <c r="L89" s="334"/>
      <c r="M89" s="35"/>
    </row>
    <row r="90" spans="2:13" ht="20.25" customHeight="1" x14ac:dyDescent="0.3">
      <c r="B90" s="23"/>
      <c r="C90" s="215"/>
      <c r="D90" s="106"/>
      <c r="E90" s="107"/>
      <c r="F90" s="107"/>
      <c r="G90" s="107"/>
      <c r="H90" s="107"/>
      <c r="I90" s="107"/>
      <c r="J90" s="107"/>
      <c r="K90" s="107"/>
      <c r="L90" s="107"/>
      <c r="M90" s="216"/>
    </row>
    <row r="91" spans="2:13" ht="15.75" customHeight="1" x14ac:dyDescent="0.3">
      <c r="B91" s="23"/>
      <c r="C91" s="323" t="s">
        <v>4</v>
      </c>
      <c r="D91" s="324"/>
      <c r="E91" s="324"/>
      <c r="F91" s="107"/>
      <c r="G91" s="107"/>
      <c r="H91" s="107"/>
      <c r="I91" s="107"/>
      <c r="J91" s="107"/>
      <c r="K91" s="107"/>
      <c r="L91" s="107"/>
      <c r="M91" s="216"/>
    </row>
    <row r="92" spans="2:13" ht="15.75" customHeight="1" x14ac:dyDescent="0.3">
      <c r="B92" s="23"/>
      <c r="C92" s="325" t="s">
        <v>3</v>
      </c>
      <c r="D92" s="315"/>
      <c r="E92" s="315"/>
      <c r="F92" s="335">
        <v>43942</v>
      </c>
      <c r="G92" s="336"/>
      <c r="H92" s="336"/>
      <c r="I92" s="336"/>
      <c r="J92" s="336"/>
      <c r="K92" s="336"/>
      <c r="L92" s="336"/>
      <c r="M92" s="216"/>
    </row>
    <row r="93" spans="2:13" ht="15.75" customHeight="1" x14ac:dyDescent="0.3">
      <c r="B93" s="23"/>
      <c r="C93" s="325" t="s">
        <v>2</v>
      </c>
      <c r="D93" s="315"/>
      <c r="E93" s="315"/>
      <c r="F93" s="336" t="s">
        <v>469</v>
      </c>
      <c r="G93" s="336"/>
      <c r="H93" s="336"/>
      <c r="I93" s="336"/>
      <c r="J93" s="336"/>
      <c r="K93" s="336"/>
      <c r="L93" s="336"/>
      <c r="M93" s="216"/>
    </row>
    <row r="94" spans="2:13" ht="15.75" customHeight="1" x14ac:dyDescent="0.3">
      <c r="B94" s="23"/>
      <c r="C94" s="325" t="s">
        <v>1</v>
      </c>
      <c r="D94" s="315"/>
      <c r="E94" s="315"/>
      <c r="F94" s="336" t="s">
        <v>453</v>
      </c>
      <c r="G94" s="336"/>
      <c r="H94" s="336"/>
      <c r="I94" s="336"/>
      <c r="J94" s="336"/>
      <c r="K94" s="336"/>
      <c r="L94" s="336"/>
      <c r="M94" s="216"/>
    </row>
    <row r="95" spans="2:13" ht="21" customHeight="1" x14ac:dyDescent="0.3">
      <c r="B95" s="23"/>
      <c r="C95" s="317" t="s">
        <v>402</v>
      </c>
      <c r="D95" s="318"/>
      <c r="E95" s="318"/>
      <c r="F95" s="107"/>
      <c r="G95" s="107"/>
      <c r="H95" s="107"/>
      <c r="I95" s="107"/>
      <c r="J95" s="107"/>
      <c r="K95" s="107"/>
      <c r="L95" s="107"/>
      <c r="M95" s="216"/>
    </row>
    <row r="96" spans="2:13" x14ac:dyDescent="0.3">
      <c r="B96" s="23"/>
      <c r="C96" s="319"/>
      <c r="D96" s="320"/>
      <c r="E96" s="320"/>
      <c r="F96" s="217"/>
      <c r="G96" s="218"/>
      <c r="H96" s="219"/>
      <c r="I96" s="220"/>
      <c r="J96" s="220"/>
      <c r="K96" s="220"/>
      <c r="L96" s="220"/>
      <c r="M96" s="221"/>
    </row>
    <row r="97" spans="2:13" x14ac:dyDescent="0.3">
      <c r="B97" s="222"/>
      <c r="M97" s="194"/>
    </row>
  </sheetData>
  <sheetProtection algorithmName="SHA-512" hashValue="cXw5Nyh099zDdQ9RaHNuUpxnlK3ik5/BScQWjwdr4l2UF9sVPBrILFykF1slff4/PA9zF+ynOAk6K9/tpnK56g==" saltValue="zhSC3viHxmZMkeY5ner32g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CFB5E0A7-E2C7-4A2D-A444-DECF141A3668}">
      <formula1>$O$13:$O$16</formula1>
    </dataValidation>
  </dataValidations>
  <pageMargins left="0.7" right="0.7" top="0.75" bottom="0.75" header="0.3" footer="0.3"/>
  <pageSetup paperSize="9" scale="47" orientation="portrait" r:id="rId1"/>
  <headerFooter>
    <oddFooter>Puslapių &amp;P iš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2" ma:contentTypeDescription="Kurkite naują dokumentą." ma:contentTypeScope="" ma:versionID="2268f002ccd28fe0f4885adfaf2d7380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e22496113db735f154fb8a07613e5426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e16a3ab4-6b61-4168-af48-7fe88d419993"/>
    <ds:schemaRef ds:uri="9288e34c-c45f-4c56-ac4f-9af36a368a0a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F59E4B-71CF-41EB-A7B2-54B2E8BC63D9}"/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Finansiniai duomenys</vt:lpstr>
      <vt:lpstr>Finansiniai duomenys(2015-2016)</vt:lpstr>
      <vt:lpstr>Suteikta parama</vt:lpstr>
      <vt:lpstr>'Finansiniai duomenys'!Print_Area</vt:lpstr>
      <vt:lpstr>'Finansiniai duomenys(2015-2016)'!Print_Area</vt:lpstr>
      <vt:lpstr>'Suteikta parama'!Print_Area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Šimkūnas</dc:creator>
  <cp:lastModifiedBy>Beata Punienė</cp:lastModifiedBy>
  <cp:lastPrinted>2019-04-17T10:00:30Z</cp:lastPrinted>
  <dcterms:created xsi:type="dcterms:W3CDTF">2014-03-24T16:58:47Z</dcterms:created>
  <dcterms:modified xsi:type="dcterms:W3CDTF">2020-04-21T11:03:03Z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