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loreta.bareviciene\Desktop\ITVP ataskaita uz 2023 m. LB\ITVP ataskaita uz 2023 m pdf\"/>
    </mc:Choice>
  </mc:AlternateContent>
  <xr:revisionPtr revIDLastSave="0" documentId="13_ncr:1_{FEBFADA2-1C1A-441D-896E-21A2FCBCD10D}" xr6:coauthVersionLast="47" xr6:coauthVersionMax="47" xr10:uidLastSave="{00000000-0000-0000-0000-000000000000}"/>
  <bookViews>
    <workbookView xWindow="-120" yWindow="-120" windowWidth="38640" windowHeight="21120" xr2:uid="{00000000-000D-0000-FFFF-FFFF00000000}"/>
  </bookViews>
  <sheets>
    <sheet name="Lapas1" sheetId="1" r:id="rId1"/>
  </sheets>
  <definedNames>
    <definedName name="_xlnm._FilterDatabase" localSheetId="0" hidden="1">Lapas1!$A$32:$T$237</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7" i="1" l="1"/>
  <c r="G39" i="1"/>
  <c r="O120" i="1" l="1"/>
  <c r="G97" i="1" l="1"/>
  <c r="G98" i="1" l="1"/>
  <c r="G141" i="1" l="1"/>
  <c r="G134" i="1"/>
  <c r="G219" i="1"/>
  <c r="G198" i="1" s="1"/>
  <c r="O221" i="1" l="1"/>
  <c r="O222" i="1"/>
  <c r="O223" i="1"/>
  <c r="O224" i="1"/>
  <c r="O225" i="1"/>
  <c r="O226" i="1"/>
  <c r="O227" i="1"/>
  <c r="O228" i="1"/>
  <c r="O229" i="1"/>
  <c r="O230" i="1"/>
  <c r="O231" i="1"/>
  <c r="O220" i="1"/>
  <c r="O189" i="1"/>
  <c r="O190" i="1"/>
  <c r="O191" i="1"/>
  <c r="O192" i="1"/>
  <c r="O168" i="1"/>
  <c r="O169" i="1"/>
  <c r="O170" i="1"/>
  <c r="O171" i="1"/>
  <c r="O172" i="1"/>
  <c r="O173" i="1"/>
  <c r="O174" i="1"/>
  <c r="O175" i="1"/>
  <c r="O176" i="1"/>
  <c r="O177" i="1"/>
  <c r="O178" i="1"/>
  <c r="O179" i="1"/>
  <c r="O180" i="1"/>
  <c r="O181" i="1"/>
  <c r="O182" i="1"/>
  <c r="O183" i="1"/>
  <c r="O184" i="1"/>
  <c r="O185" i="1"/>
  <c r="O186" i="1"/>
  <c r="O187" i="1"/>
  <c r="O188" i="1"/>
  <c r="O167" i="1"/>
  <c r="G195" i="1" l="1"/>
  <c r="G193" i="1"/>
  <c r="G40" i="1"/>
  <c r="G38" i="1"/>
  <c r="G35" i="1"/>
  <c r="N75" i="1" l="1"/>
  <c r="M75" i="1"/>
  <c r="L75" i="1"/>
  <c r="L78" i="1"/>
  <c r="Q79" i="1"/>
  <c r="P79" i="1"/>
  <c r="N79" i="1"/>
  <c r="M79" i="1"/>
  <c r="L79" i="1"/>
  <c r="Q78" i="1"/>
  <c r="P78" i="1"/>
  <c r="N78" i="1"/>
  <c r="M78" i="1"/>
  <c r="Q102" i="1"/>
  <c r="P102" i="1"/>
  <c r="N102" i="1"/>
  <c r="M102" i="1"/>
  <c r="L102" i="1"/>
  <c r="Q109" i="1"/>
  <c r="P109" i="1"/>
  <c r="N109" i="1"/>
  <c r="M109" i="1"/>
  <c r="L109" i="1"/>
  <c r="Q112" i="1"/>
  <c r="P112" i="1"/>
  <c r="N112" i="1"/>
  <c r="M112" i="1"/>
  <c r="L112" i="1"/>
  <c r="G36" i="1" l="1"/>
  <c r="O55" i="1"/>
  <c r="O56" i="1"/>
  <c r="O57" i="1"/>
  <c r="O58" i="1"/>
  <c r="O59" i="1"/>
  <c r="O60" i="1"/>
  <c r="O61" i="1"/>
  <c r="O62" i="1"/>
  <c r="O63" i="1"/>
  <c r="O64" i="1"/>
  <c r="O65" i="1"/>
  <c r="O66" i="1"/>
  <c r="O67" i="1"/>
  <c r="O68" i="1"/>
  <c r="O54" i="1"/>
  <c r="L55" i="1"/>
  <c r="L56" i="1"/>
  <c r="L57" i="1"/>
  <c r="L58" i="1"/>
  <c r="L59" i="1"/>
  <c r="L60" i="1"/>
  <c r="L61" i="1"/>
  <c r="L62" i="1"/>
  <c r="L63" i="1"/>
  <c r="L64" i="1"/>
  <c r="L65" i="1"/>
  <c r="L66" i="1"/>
  <c r="L67" i="1"/>
  <c r="L68" i="1"/>
  <c r="L54" i="1"/>
  <c r="O83" i="1"/>
  <c r="O84" i="1"/>
  <c r="O85" i="1"/>
  <c r="O86" i="1"/>
  <c r="O87" i="1"/>
  <c r="O88" i="1"/>
  <c r="O89" i="1"/>
  <c r="O90" i="1"/>
  <c r="G74" i="1"/>
  <c r="G72" i="1"/>
  <c r="G71" i="1"/>
  <c r="G70" i="1"/>
  <c r="G79" i="1"/>
  <c r="O125" i="1"/>
  <c r="G135" i="1"/>
  <c r="G150" i="1"/>
  <c r="G131" i="1" s="1"/>
  <c r="G202" i="1"/>
  <c r="L190" i="1"/>
  <c r="O129" i="1"/>
  <c r="O126" i="1"/>
  <c r="O124" i="1"/>
  <c r="O118" i="1"/>
  <c r="O109" i="1" s="1"/>
  <c r="O116" i="1"/>
  <c r="O115" i="1"/>
  <c r="O113" i="1"/>
  <c r="O82" i="1"/>
  <c r="O102" i="1" l="1"/>
  <c r="O79" i="1"/>
  <c r="O112" i="1"/>
  <c r="O78" i="1"/>
  <c r="G132" i="1"/>
  <c r="G157" i="1" l="1"/>
  <c r="G75" i="1"/>
  <c r="G73" i="1" s="1"/>
  <c r="G109" i="1"/>
  <c r="G101" i="1" s="1"/>
  <c r="E144" i="1" l="1"/>
  <c r="E141" i="1"/>
  <c r="E140" i="1"/>
  <c r="E139" i="1"/>
  <c r="E138" i="1"/>
  <c r="E136" i="1"/>
  <c r="E135" i="1"/>
  <c r="E134" i="1"/>
  <c r="E133" i="1"/>
  <c r="E132" i="1"/>
  <c r="E130" i="1"/>
  <c r="E36" i="1"/>
  <c r="E37" i="1"/>
  <c r="E38" i="1"/>
  <c r="E39" i="1"/>
  <c r="E40" i="1"/>
  <c r="E35" i="1"/>
  <c r="G130" i="1" l="1"/>
  <c r="G159" i="1"/>
  <c r="G102" i="1"/>
  <c r="G137" i="1"/>
  <c r="E131" i="1"/>
  <c r="G204" i="1" l="1"/>
  <c r="G205" i="1"/>
  <c r="G136" i="1" l="1"/>
  <c r="G203" i="1" l="1"/>
  <c r="G201" i="1"/>
  <c r="G200" i="1"/>
  <c r="G199" i="1"/>
  <c r="G197" i="1"/>
  <c r="G196" i="1"/>
  <c r="G194" i="1"/>
  <c r="G144" i="1"/>
  <c r="G142" i="1"/>
  <c r="G140" i="1"/>
  <c r="G139" i="1"/>
  <c r="G138" i="1"/>
  <c r="G133" i="1"/>
  <c r="G100" i="1"/>
  <c r="G99" i="1"/>
  <c r="G96" i="1"/>
  <c r="G95" i="1"/>
</calcChain>
</file>

<file path=xl/sharedStrings.xml><?xml version="1.0" encoding="utf-8"?>
<sst xmlns="http://schemas.openxmlformats.org/spreadsheetml/2006/main" count="741" uniqueCount="519">
  <si>
    <t>Integruotų teritorijų vystymo programų 
rengimo ir įgyvendinimo gairių 4 priedas</t>
  </si>
  <si>
    <t>VILNIAUS MIESTO INTEGRUOTOS TERITORIJŲ VYSTYMO PROGRAMOS</t>
  </si>
  <si>
    <t>(įrašomas programos pavadinimas)</t>
  </si>
  <si>
    <t xml:space="preserve"> ĮGYVENDINIMO INFORMACIJA</t>
  </si>
  <si>
    <t>(įrašoma programos parengimo data, registracijos numeris)</t>
  </si>
  <si>
    <t>1 lentelė. Programos SSGG lentelėje nurodytų veiksnių pokyčių įvertinimas</t>
  </si>
  <si>
    <t>Veiksniai*</t>
  </si>
  <si>
    <t>Veiksnių pokyčių vertinimas**</t>
  </si>
  <si>
    <t>Stiprybės</t>
  </si>
  <si>
    <t>Silpnybės</t>
  </si>
  <si>
    <t>Galimybės</t>
  </si>
  <si>
    <t>Grėsmės</t>
  </si>
  <si>
    <t>* Nurodomos programos  SSGG lentelėje nustatytos ir programos įgyvendinimo metu naujai paaiškėjusios stiprybės, silpnybės (problemos), galimybės ir grėsmės; paskutinės programos įgyvendinimo informacijos teikimo metu ši dalis nepildoma.</t>
  </si>
  <si>
    <t>** Įvertinami veiksnių pokyčiai per ataskaitinius metus ir per laikotarpį nuo programos įgyvendinimo pradžios (nurodoma, ar pasikeitė programoje identifikuotos stiprybės, silpnybės, galimybės ir grėsmės, ar atsirado naujų, programoje nevertintų,tikslinės teritorijos vystymui svarbių veiksnių). Paskutinės programos įgyvendinimo informacijos teikimo metu ši dalis nepildoma.</t>
  </si>
  <si>
    <t>2 lentelė. Programos įgyvendinimo pažanga nuo programos įgyvendinimo pradžios</t>
  </si>
  <si>
    <t>Nr.</t>
  </si>
  <si>
    <t>Tikslo / uždavinio / priemonės / veiksmo pavadinimai*</t>
  </si>
  <si>
    <t>Programos įgyvendinimo rodikliai**</t>
  </si>
  <si>
    <t>Programos įgyvendinimo veiksmai</t>
  </si>
  <si>
    <t>Priemonei / veiksmui įgyvendinti programoje numatytas lėšų poreikis (Eur)</t>
  </si>
  <si>
    <t>Priemonei / veiksmui įgyvendinti panaudotos lėšos   (Eur)</t>
  </si>
  <si>
    <t>Papildoma informacija, paaiškinimai</t>
  </si>
  <si>
    <t>Kodas</t>
  </si>
  <si>
    <t>Pavadinimas, mato vnt.</t>
  </si>
  <si>
    <t>Suplanuota 2023 m. pasiekti  reikšmė***</t>
  </si>
  <si>
    <t xml:space="preserve">Suplanuota iki ataskaitinių metų pabaigos pasiekti reikšmė**** </t>
  </si>
  <si>
    <t>Pasiekta  reikšmė</t>
  </si>
  <si>
    <t>Programoje suplanuota veiksmo pradžia</t>
  </si>
  <si>
    <t>Programoje suplanuota veiksmo pabaiga</t>
  </si>
  <si>
    <t>Veiksmo įgyvendinimo būklė*****</t>
  </si>
  <si>
    <t>Veiksmą atitinkančio projekto Nr.******</t>
  </si>
  <si>
    <t xml:space="preserve">Iš viso </t>
  </si>
  <si>
    <t>Planuojamas skirti finansavimas (iš valstybės biudžeto, ES fondų ir kitos tarptautinės finansinės paramos lėšų)</t>
  </si>
  <si>
    <t>Planuojamos skirti veiksmo vykdytojo  ir partnerio (-ių) lėšos</t>
  </si>
  <si>
    <t xml:space="preserve">Iš viso: </t>
  </si>
  <si>
    <t>Išmokėtas finansavimas (iš valstybės biudžeto, ES fondų ir kitos tarptautinės finansinės paramos lėšų)</t>
  </si>
  <si>
    <t>Išmokėtos veiksmo vykdytojo  ir partnerio (-ių) lėšos</t>
  </si>
  <si>
    <t>1.</t>
  </si>
  <si>
    <r>
      <t xml:space="preserve">Tikslas: </t>
    </r>
    <r>
      <rPr>
        <sz val="9"/>
        <rFont val="Times New Roman"/>
        <family val="1"/>
      </rPr>
      <t>Padidinti Vilniaus gyventojų užimtumą, kuriant inovatyvias paslaugas, skatinant aktyvų dalyvavimą, pertvarkant apleistas erdves</t>
    </r>
  </si>
  <si>
    <t>1-E</t>
  </si>
  <si>
    <t xml:space="preserve">Užimtųjų ir darbingo amžiaus gyventojų santykis Vilniaus miesto savivaldybėje, procentais </t>
  </si>
  <si>
    <t>Rodiklis pasiektas. 
Valstybės duomenų agentūros duomenimis.</t>
  </si>
  <si>
    <t>1.1.</t>
  </si>
  <si>
    <r>
      <t xml:space="preserve">Uždavinys: </t>
    </r>
    <r>
      <rPr>
        <sz val="9"/>
        <rFont val="Times New Roman"/>
        <family val="1"/>
      </rPr>
      <t xml:space="preserve">Kurti aukštos pridėtinės vertės darbo vietas, plėtojant inovatyvias paslaugas </t>
    </r>
  </si>
  <si>
    <t xml:space="preserve"> 1-R-1</t>
  </si>
  <si>
    <t xml:space="preserve">Įmonių dirbančiųjų skaičius kūrybinėse, meninėse ir pramogų organizavimo veiklose (EVRK 2 red. R sektorius, išskyrus azartinių žaidimų ir lažybų organizavimo veiklą) bei informacijos ir ryšių veiklose (EVRK 2 red. J sektorius) Vilniaus miesto savivaldybėje </t>
  </si>
  <si>
    <t>1.1P-1</t>
  </si>
  <si>
    <t>Bendras rekonstruotų arba atnaujintų kelių ilgis, km (P.B.214)</t>
  </si>
  <si>
    <t>Produkto rodiklis nepasiektas</t>
  </si>
  <si>
    <t>1.1P-2</t>
  </si>
  <si>
    <t>Pastatyti arba atnaujinti viešieji arba komerciniai pastatai miestų vietovėse, kv. m (P.B.239)</t>
  </si>
  <si>
    <t>1.1P-3</t>
  </si>
  <si>
    <t>Sukurtos arba atnaujintos atviros erdvės miestų vietovėse, kv. m (P.B.238)</t>
  </si>
  <si>
    <t xml:space="preserve">1.1-P-4 </t>
  </si>
  <si>
    <t>Modernizuoti kultūros infrastruktūros objektai, skaičius (P.N.304)</t>
  </si>
  <si>
    <t xml:space="preserve">Produkto rodiklis bus pasiektas baigus įgyvendinti  1.1.7 v,1.1.9 v, 1.1.10 v.,1.1.12 v., 1.1.14 v. 2024 m. </t>
  </si>
  <si>
    <t>1.1-P-5</t>
  </si>
  <si>
    <t>Įdiegtos saugų eismą gerinančios ir aplinkosaugos priemonės, skaičius (P.S.342)</t>
  </si>
  <si>
    <t>1.1-P-6</t>
  </si>
  <si>
    <t>Bendras naujai nutiestų kelių ilgis, km (P.N.508)</t>
  </si>
  <si>
    <r>
      <t xml:space="preserve">Priemonė: </t>
    </r>
    <r>
      <rPr>
        <sz val="9"/>
        <rFont val="Times New Roman"/>
        <family val="1"/>
      </rPr>
      <t>Suformuoti sveikatingumo, švietimo, kultūros ir užimtumo skatinimo paslaugų klasterį (kompleksą) Šiaurinėje tikslinėje teritorijoje, Šeškinėje, konvertuojant ir pritaikant naujoms funkcijoms apleistą teritoriją ir statinius</t>
    </r>
  </si>
  <si>
    <t xml:space="preserve">Sukurtos arba atnaujintos atviros erdvės miestų vietovėse, kv. m </t>
  </si>
  <si>
    <t>Pastatyti arba atnaujinti viešieji arba komerciniai pastatai miestų vietovėse, kv. m</t>
  </si>
  <si>
    <t xml:space="preserve">Lietaus nuotėkio plotas, iš kurio surenkamam paviršiniam (lietaus) vandeniui tvarkyti įrengta ir (ar) rekonstruota infrastruktūra, ha </t>
  </si>
  <si>
    <t>Bendras rekonstruotų arba atnaujintų kelių ilgis, km</t>
  </si>
  <si>
    <t>Bendras naujai nutiestų kelių ilgis, km</t>
  </si>
  <si>
    <t>Įdiegtos saugų eismą gerinančios ir aplinkosaugos priemonės</t>
  </si>
  <si>
    <t>1.2.</t>
  </si>
  <si>
    <r>
      <t xml:space="preserve">Priemonė: </t>
    </r>
    <r>
      <rPr>
        <sz val="9"/>
        <rFont val="Times New Roman"/>
        <family val="1"/>
      </rPr>
      <t>Sukurti daugiafunkcį Lazdynų sveikatinimo centrą (Pietinėje tikslinėje teritorijoje)</t>
    </r>
  </si>
  <si>
    <t xml:space="preserve">Pastatyti arba atnaujinti viešieji arba komerciniai pastatai miestų vietovėse, kv. m </t>
  </si>
  <si>
    <t>1.3.</t>
  </si>
  <si>
    <r>
      <t xml:space="preserve">Priemonė: </t>
    </r>
    <r>
      <rPr>
        <sz val="9"/>
        <rFont val="Times New Roman"/>
        <family val="1"/>
      </rPr>
      <t>Rekonstruoti stoties aikštę įrengiant viešojo transporto terminalą ir viešąsias erdves</t>
    </r>
  </si>
  <si>
    <t>Sukurtos arba atnaujintos atviros erdvės miestų vietovėse, kv. m</t>
  </si>
  <si>
    <t>1.4.</t>
  </si>
  <si>
    <r>
      <t xml:space="preserve">Priemonė: </t>
    </r>
    <r>
      <rPr>
        <sz val="9"/>
        <rFont val="Times New Roman"/>
        <family val="1"/>
      </rPr>
      <t>Modernizuoti ir pritaikyti kultūros produktų bei inovatyvių paslaugų sklaidai valstybinių kultūros įstaigų, esančių tikslinėje ir susietose teritorijose pastatus ir įrangą. Modernizuoti Nacionalinį dramos teatrą, Šiuolaikinio meno centrą, Nacionalinę filharmoniją, Valstybinį jaunimo teatrą, Keistuolių teatrą, Vilniaus kongresų rūmus ir Vilniaus apskrities Adomo Mickevičiaus biblioteką</t>
    </r>
  </si>
  <si>
    <t>Modernizuoti kultūros infrastruktūros objektai, skaičius</t>
  </si>
  <si>
    <t>1.5.</t>
  </si>
  <si>
    <r>
      <t xml:space="preserve">Priemonė: </t>
    </r>
    <r>
      <rPr>
        <sz val="9"/>
        <rFont val="Times New Roman"/>
        <family val="1"/>
      </rPr>
      <t xml:space="preserve">Atnaujinti ir pritaikyti naujų paslaugų teikimui Energetikos ir technikos muziejų </t>
    </r>
  </si>
  <si>
    <t>1.6.</t>
  </si>
  <si>
    <r>
      <t xml:space="preserve">Priemonė: </t>
    </r>
    <r>
      <rPr>
        <sz val="9"/>
        <rFont val="Times New Roman"/>
        <family val="1"/>
      </rPr>
      <t>Suformuoti daugiafunkcį Sapiegų technologijų ir meno parką pritaikant ir panaudojant valstybinės reikšmės Sapiegų rūmų parko infrastruktūrą (jeigu Sapiegų rūmai bus įtraukti į kultūros ministro patvirtintą prioritetinių kultūros paveldo objektų sąrašą)</t>
    </r>
  </si>
  <si>
    <t>2.1.</t>
  </si>
  <si>
    <r>
      <t xml:space="preserve">Priemonė: </t>
    </r>
    <r>
      <rPr>
        <sz val="9"/>
        <rFont val="Times New Roman"/>
        <family val="1"/>
      </rPr>
      <t>Pritaikyti Vilniaus technologijų ir meno centro veiklai Antakalnio g. 17 esančius savivaldybės pastatus (prisidedant prie daugiafunkcio Sapiegų technologijų ir meno parko suformavimo)</t>
    </r>
  </si>
  <si>
    <t>1.1.1v</t>
  </si>
  <si>
    <r>
      <t xml:space="preserve">Veiksmas: </t>
    </r>
    <r>
      <rPr>
        <sz val="9"/>
        <rFont val="Times New Roman"/>
        <family val="1"/>
      </rPr>
      <t>Daugiafunkcinis sveikatinimo, ugdymo, švietimo, kultūros ir užimtumo skatinimo kompleksas</t>
    </r>
  </si>
  <si>
    <t>Įgyvendinamas</t>
  </si>
  <si>
    <t>nd</t>
  </si>
  <si>
    <t>Projektas įgyvendinamas viešosios ir privačiosios partnerystės principu. Pasirašyta koncesijos sutartis.</t>
  </si>
  <si>
    <t>1.1.2v</t>
  </si>
  <si>
    <r>
      <t xml:space="preserve">Veiksmas: </t>
    </r>
    <r>
      <rPr>
        <sz val="9"/>
        <rFont val="Times New Roman"/>
        <family val="1"/>
      </rPr>
      <t>Susisiekimo optimizavimas pagal darnaus judumo principus Šeškinės komplekso prieigose, įrengiant tam tinkamą infrastruktūrą su inžinerinėmis komunikacijomis</t>
    </r>
  </si>
  <si>
    <t>Nutrauktas ES finansavimas Susisiekimo ministerijos sprendimu, parengtas techninis projektas. Įgyvendinimas planuojamas savivaldybės biudžeto lėšomis.</t>
  </si>
  <si>
    <t>1.1.3v</t>
  </si>
  <si>
    <r>
      <t>Veiksmas:</t>
    </r>
    <r>
      <rPr>
        <sz val="9"/>
        <rFont val="Times New Roman"/>
        <family val="1"/>
      </rPr>
      <t xml:space="preserve"> Šeškinės komplekso prieigų aplinkos sutvarkymas ir pritaikymas lankymui</t>
    </r>
  </si>
  <si>
    <t>Planuojamas</t>
  </si>
  <si>
    <t>Baigtas rengti techninis projektas. Projektas įtrauktas į rengiamos Vilniaus m. tvarios plėtros strategijos veiksmų planą.</t>
  </si>
  <si>
    <t>1.1.4v</t>
  </si>
  <si>
    <r>
      <t xml:space="preserve">Veiksmas: </t>
    </r>
    <r>
      <rPr>
        <sz val="9"/>
        <rFont val="Times New Roman"/>
        <family val="1"/>
      </rPr>
      <t xml:space="preserve">Daugiafunkcio Lazdynų sveikatinimo centro įkūrimas </t>
    </r>
  </si>
  <si>
    <t>Tvarkomi užbaigimo dokumentai</t>
  </si>
  <si>
    <t>07.1.1-CPVA-V-906-01-0003</t>
  </si>
  <si>
    <t>Rangos darbai baigti 2023-02. Tvarkomi užbaigimo dokumentai su CPVA.</t>
  </si>
  <si>
    <t>1.1.5v</t>
  </si>
  <si>
    <r>
      <t xml:space="preserve">Veiksmas: </t>
    </r>
    <r>
      <rPr>
        <sz val="9"/>
        <rFont val="Times New Roman"/>
        <family val="1"/>
      </rPr>
      <t xml:space="preserve">Lazdynų sveikatinimo centro prieigų aplinkos sutvarkymas </t>
    </r>
  </si>
  <si>
    <t>Baigtas įgyvendinti</t>
  </si>
  <si>
    <t>07.1.1-CPVA-V-906-01-0006</t>
  </si>
  <si>
    <t>-</t>
  </si>
  <si>
    <t>1.1.6v</t>
  </si>
  <si>
    <r>
      <t xml:space="preserve">Veiksmas: </t>
    </r>
    <r>
      <rPr>
        <sz val="9"/>
        <rFont val="Times New Roman"/>
        <family val="1"/>
      </rPr>
      <t xml:space="preserve">Stoties aikštės rekonstrukcija įrengiant viešojo transporto terminalą ir viešąsias erdves </t>
    </r>
  </si>
  <si>
    <t>Įvyko tarptautinis architektūros konkursas.  Tolimesni etapai priklausys nuo pasirinkto finansavimo būdo.</t>
  </si>
  <si>
    <t>1.1.7v</t>
  </si>
  <si>
    <r>
      <t>Veiksmas:</t>
    </r>
    <r>
      <rPr>
        <sz val="9"/>
        <rFont val="Times New Roman"/>
        <family val="1"/>
        <charset val="186"/>
      </rPr>
      <t xml:space="preserve"> Keistuolių teatro modernizavimas</t>
    </r>
  </si>
  <si>
    <t>07.1.1-CPVA-V-304-01-0013</t>
  </si>
  <si>
    <t>1.1.8v</t>
  </si>
  <si>
    <r>
      <t xml:space="preserve">Veiksmas: </t>
    </r>
    <r>
      <rPr>
        <sz val="9"/>
        <rFont val="Times New Roman"/>
        <family val="1"/>
        <charset val="186"/>
      </rPr>
      <t>Lietuvos nacionalinės filharmonijos modernizavimas</t>
    </r>
  </si>
  <si>
    <t>07.1.1-CPVA-V-304-01-0010</t>
  </si>
  <si>
    <t>1.1.9v</t>
  </si>
  <si>
    <r>
      <t xml:space="preserve">Veiksmas: </t>
    </r>
    <r>
      <rPr>
        <sz val="9"/>
        <rFont val="Times New Roman"/>
        <family val="1"/>
        <charset val="186"/>
      </rPr>
      <t>Šiuolaikinio meno centro modernizavimas</t>
    </r>
  </si>
  <si>
    <t>07.1.1-CPVA-V-304-01-0017</t>
  </si>
  <si>
    <t>1.1.10v</t>
  </si>
  <si>
    <r>
      <t xml:space="preserve">Veiksmas: </t>
    </r>
    <r>
      <rPr>
        <sz val="9"/>
        <rFont val="Times New Roman"/>
        <family val="1"/>
        <charset val="186"/>
      </rPr>
      <t>Valstybinio jaunimo teatro modernizavimas.</t>
    </r>
  </si>
  <si>
    <t>07.1.1-CPVA-V-304-01-0003</t>
  </si>
  <si>
    <t>1.1.11v</t>
  </si>
  <si>
    <r>
      <t xml:space="preserve">Veiksmas: </t>
    </r>
    <r>
      <rPr>
        <sz val="9"/>
        <rFont val="Times New Roman"/>
        <family val="1"/>
        <charset val="186"/>
      </rPr>
      <t>Lietuvos nacionalinio dramos teatro modernizavimas</t>
    </r>
  </si>
  <si>
    <t>07.1.1-CPVA-V-304-01-0012</t>
  </si>
  <si>
    <t>1.1.12v</t>
  </si>
  <si>
    <r>
      <t xml:space="preserve">Veiksmas: </t>
    </r>
    <r>
      <rPr>
        <sz val="9"/>
        <rFont val="Times New Roman"/>
        <family val="1"/>
        <charset val="186"/>
      </rPr>
      <t>Vilniaus kongresų rūmų (Vilniaus g. 6) modernizavimas</t>
    </r>
  </si>
  <si>
    <t>07.1.1-CPVA-V-304-01-0008</t>
  </si>
  <si>
    <t>1.1.13v</t>
  </si>
  <si>
    <r>
      <t>Veiksmas:</t>
    </r>
    <r>
      <rPr>
        <sz val="9"/>
        <rFont val="Times New Roman"/>
        <family val="1"/>
        <charset val="186"/>
      </rPr>
      <t xml:space="preserve"> Vilniaus apskrities Adomo Mickevičiaus viešosios bibliotekos pastatų Vilniuje, Trakų g. 10 ir 12, modernizavimas.</t>
    </r>
  </si>
  <si>
    <t>07.1.1-CPVA-V-304-01-0001</t>
  </si>
  <si>
    <t>1.1.14v</t>
  </si>
  <si>
    <r>
      <t xml:space="preserve">Veiksmas: </t>
    </r>
    <r>
      <rPr>
        <sz val="9"/>
        <rFont val="Times New Roman"/>
        <family val="1"/>
      </rPr>
      <t xml:space="preserve">Energetikos ir technikos muziejaus paslaugų išplėtimas </t>
    </r>
  </si>
  <si>
    <t>07.1.1-CPVA-R-305-01-0004</t>
  </si>
  <si>
    <t>Tvarkomi užbaigimo dokumentai su CPVA.</t>
  </si>
  <si>
    <t>1.1.15v</t>
  </si>
  <si>
    <r>
      <t xml:space="preserve">Veiksmas: </t>
    </r>
    <r>
      <rPr>
        <sz val="9"/>
        <rFont val="Times New Roman"/>
        <family val="1"/>
      </rPr>
      <t>Valstybinio Sapiegų parko tvarkymas ir pritaikymas lankymui ir tausojančiam naudojimui</t>
    </r>
  </si>
  <si>
    <t>Nutraukta sutartis</t>
  </si>
  <si>
    <t>Nutraukta projekto sutartis. Lėšos perkeltos į Trakų Vokės parko projektą.</t>
  </si>
  <si>
    <r>
      <t xml:space="preserve">Uždavinys: </t>
    </r>
    <r>
      <rPr>
        <sz val="9"/>
        <rFont val="Times New Roman"/>
        <family val="1"/>
      </rPr>
      <t xml:space="preserve">Sudaryti sąlygas darbo vietų kūrimui, užimtumo augimui, atnaujinant apleistas miesto teritorijas, gamtos ir kultūros paveldo erdves </t>
    </r>
  </si>
  <si>
    <t>1-R-2</t>
  </si>
  <si>
    <t>Lankytojų (aktyvių dalyvių ir stebėtojų) skaičius tikslinėse teritorijose sukurtose traukos zonose (sutvarkytose viešosiose erdvėse ir atnaujintuose pastatuose) vidutiniškai per metus (tūkst. asmenų/vidutiniškai per metus)</t>
  </si>
  <si>
    <t>Siekiamas programos rezultato rodiklis nėra žinomas dėl lankytojų aktualių  duomenų trūkumo.</t>
  </si>
  <si>
    <t xml:space="preserve">1.2-P-1 </t>
  </si>
  <si>
    <t>Teritorijų, kuriose įgyvendintos kraštovaizdžio formavimo priemonės, plotas, ha (R.N.091)</t>
  </si>
  <si>
    <t>Produkto rodiklis pasiektas</t>
  </si>
  <si>
    <t>1.2-P-2</t>
  </si>
  <si>
    <t>Išsaugoti, sutvarkyti ar atkurti įvairaus teritorinio lygmens kraštovaizdžio arealai (P.S.338)</t>
  </si>
  <si>
    <t>1.2-P-3</t>
  </si>
  <si>
    <t>Numatomo apsilankymų remiamuose kultūros ir gamtos paveldo objektuose bei turistų traukos vietose skaičiaus padidėjimas, apsilankymų per metus (P.B.209)</t>
  </si>
  <si>
    <t>Produkto rodiklis nepasiektas  dėl lankytojų aktualių  duomenų trūkumo.</t>
  </si>
  <si>
    <t>1.2-P-4</t>
  </si>
  <si>
    <t>Sukurtos arba atnaujintos atviros erdvės miestų vietovėse, kv. m (P.S.238)</t>
  </si>
  <si>
    <t>Produkto rodiklis bus pasiektas 2024 m. įgyvendinus  1.2.4 v; 1.2.5v.</t>
  </si>
  <si>
    <t>1.2-P-5</t>
  </si>
  <si>
    <t>Sutvarkyti, įrengti ir pritaikyti lankymui gamtos ir kultūros paveldo objektai ir teritorijos, vnt. (P.S.335)</t>
  </si>
  <si>
    <t xml:space="preserve">Produkto rodiklis bus pasiektas 2024 m. įgyvendinus veiksmus 1.2.2v., 1.2.3 v. </t>
  </si>
  <si>
    <r>
      <t xml:space="preserve">Priemonė: </t>
    </r>
    <r>
      <rPr>
        <sz val="9"/>
        <rFont val="Times New Roman"/>
        <family val="1"/>
      </rPr>
      <t>Sutvarkyti kultūrinį ir istorinį Vilniaus miesto paveldą reprezentuojančias viešąsias erdves. Atkurti ir sutvarkyti Reformatų sodą, inventorizuoti Vilniaus istorines Rasų kapines, sutvarkyti jose esančias koplyčias, tvoras, atskirų paminklus, įrengti Valstybinio Vilniaus Gaono žydų muziejaus istorinę ekspoziciją</t>
    </r>
  </si>
  <si>
    <t xml:space="preserve">Sutvarkyti, įrengti ir pritaikyti lankymui gamtos ir kultūros paveldo objektai ir teritorijos, vnt. </t>
  </si>
  <si>
    <t>Numatomo apsilankymų remiamuose kultūros ir gamtos paveldo objektuose bei turistų traukos vietose skaičiaus padidėjimas, apsilankymų per metus</t>
  </si>
  <si>
    <r>
      <t xml:space="preserve">Priemonė: </t>
    </r>
    <r>
      <rPr>
        <sz val="9"/>
        <rFont val="Times New Roman"/>
        <family val="1"/>
      </rPr>
      <t>Integruoti Neries upę į tikslinių teritorijų architektūrines erdves, sukuriant inovatyvias erdves kūrybai, sąlygas aktyviam poilsiui, sveikatingumo renginiams. Modernizuoti Neries krantines, sukuriant erdves kūrybai, aktyviam poilsiui, sveikatingumo renginiams, įrengti Neries slėnio rekreacinės paskirties pėsčiųjų ir dviračių infrastruktūrą (12,5 km); sutvirtinti Neries krantines  (žemutinę terasą) ir įrengti rekreacinės laivybos prieplaukas (Šiaurinėje tikslinėje teritorijoje), rekonstruoti Neries krantinių dviračių ir pėsčiųjų takus</t>
    </r>
  </si>
  <si>
    <r>
      <t xml:space="preserve">Priemonė: </t>
    </r>
    <r>
      <rPr>
        <sz val="9"/>
        <rFont val="Times New Roman"/>
        <family val="1"/>
      </rPr>
      <t>Atkurti Neries senvagės žaliąsias jungtis Šiaurinėje tikslinėje teritorijoje, suformuojant rekreacijai ir aktyviai miestiečių veiklai patrauklias erdves (šiuo metu apleistoje teritorijoje). Įrengti Neries senvagės rekreacinę ir aktyvaus poilsio infrastruktūrą, ekstremalių sporto šakų infrastruktūrą, rekreacines pėsčiųjų bei dviračių trasas; atkurti gamtinę Neries senvagės kraštovaizdžio arealų būklę (tarp Linkmenų g. ir Geležinio Vilko g.); įrengti Japonišką sodą teritorijoje prie Lvovo ir Geležinio Vilko g.</t>
    </r>
  </si>
  <si>
    <t>Išsaugoti, sutvarkyti ar atkurti įvairaus teritorinio lygmens kraštovaizdžio arealai, vnt.</t>
  </si>
  <si>
    <t>Teritorijų, kuriose įgyvendintos kraštovaizdžio formavimo priemonės, plotas ha</t>
  </si>
  <si>
    <t>1.2.1v</t>
  </si>
  <si>
    <r>
      <t xml:space="preserve">Veiksmas: </t>
    </r>
    <r>
      <rPr>
        <sz val="9"/>
        <rFont val="Times New Roman"/>
        <family val="1"/>
      </rPr>
      <t>Kultūrinį-istorinį reformacijos paveldą reprezentuojančio Reformatų sodo atkūrimas ir sutvarkymas</t>
    </r>
  </si>
  <si>
    <t>07.1.1-CPVA-R-904-01-0006</t>
  </si>
  <si>
    <t>1.2.2v.</t>
  </si>
  <si>
    <r>
      <t xml:space="preserve">Veiksmas: </t>
    </r>
    <r>
      <rPr>
        <sz val="9"/>
        <rFont val="Times New Roman"/>
        <family val="1"/>
      </rPr>
      <t>Istorinio hebrajų gimnazijos Tarbut pastato, Pylimo g. 4, Vilnius, aktualizavimas.</t>
    </r>
  </si>
  <si>
    <t>05.4.1-CPVA-V-301-01-0007</t>
  </si>
  <si>
    <t>1.2.3v</t>
  </si>
  <si>
    <r>
      <t xml:space="preserve">Veiksmas: </t>
    </r>
    <r>
      <rPr>
        <sz val="9"/>
        <rFont val="Times New Roman"/>
        <family val="1"/>
      </rPr>
      <t>Vilniaus istorinių Rasų kapinių koplyčių, tvorų, atskirų paminklų tvarkyba</t>
    </r>
  </si>
  <si>
    <t>05.4.1-CPVA-R-302-01-0002</t>
  </si>
  <si>
    <t>Nebaigtos projekto veiklos iki 2023-12-31, šiai dienai tvarkomi užbaigimo dokumentai su CPVA.</t>
  </si>
  <si>
    <t>1.2.4v</t>
  </si>
  <si>
    <r>
      <t>Veiksmas:</t>
    </r>
    <r>
      <rPr>
        <sz val="9"/>
        <rFont val="Times New Roman"/>
        <family val="1"/>
      </rPr>
      <t xml:space="preserve"> Neries krantinių modernizavimas, sukuriant inovatyvias erdves kūrybai, sąlygas aktyviam poilsiui, sveikatingumo renginiams Šiaurinėje teritorijoje </t>
    </r>
  </si>
  <si>
    <t>07.1.1-CPVA-R-904-01-0001</t>
  </si>
  <si>
    <t>1.2.5v</t>
  </si>
  <si>
    <r>
      <t xml:space="preserve">Veiksmas: </t>
    </r>
    <r>
      <rPr>
        <sz val="9"/>
        <rFont val="Times New Roman"/>
        <family val="1"/>
      </rPr>
      <t xml:space="preserve">Neries slėnio rekreacinės paskirties takų ir  jų jungčių, saugos ir kitos viešųjų erdvių infrastruktūros įrengimas </t>
    </r>
  </si>
  <si>
    <t>07.1.1-CPVA-R-904-01-0002</t>
  </si>
  <si>
    <t>Nebaigtos projekto veiklos iki 2023-12-31. Projektas 2024 m. bus baigtas savivaldybės biudžeto lėšomis.</t>
  </si>
  <si>
    <t>1.2.6v</t>
  </si>
  <si>
    <r>
      <t xml:space="preserve">Veiksmas: </t>
    </r>
    <r>
      <rPr>
        <sz val="9"/>
        <rFont val="Times New Roman"/>
        <family val="1"/>
      </rPr>
      <t>Neries senvagės rekreacinės infrastruktūros įrengimas su aktyvaus poilsio ir pėsčiųjų bei dviračių trasomis</t>
    </r>
  </si>
  <si>
    <t>07.1.1-CPVA-R-904-01-0005</t>
  </si>
  <si>
    <t>1.2.7v</t>
  </si>
  <si>
    <r>
      <t xml:space="preserve">Veiksmas: </t>
    </r>
    <r>
      <rPr>
        <sz val="9"/>
        <rFont val="Times New Roman"/>
        <family val="1"/>
      </rPr>
      <t>Gamtinės Neries senvagės kraštovaizdžio arealų būklės atkūrimas (tarp Linkmenų ir Geležinio Vilko gatvių)</t>
    </r>
  </si>
  <si>
    <t>05.5.1-APVA-R-019-01-0001</t>
  </si>
  <si>
    <t>1.2.8v</t>
  </si>
  <si>
    <r>
      <t xml:space="preserve">Veiksmas: </t>
    </r>
    <r>
      <rPr>
        <sz val="9"/>
        <rFont val="Times New Roman"/>
        <family val="1"/>
      </rPr>
      <t xml:space="preserve">Neries krantinių dviračių ir pėsčiųjų takų rekonstrukcija </t>
    </r>
  </si>
  <si>
    <t>Nutraukta projekto sutartis, lėšos paskirstytos kitiems ES projektams. Bus įgyvendinama savivaldybės biudžeto lėšomis.</t>
  </si>
  <si>
    <t>1.2.9v</t>
  </si>
  <si>
    <r>
      <t xml:space="preserve">Veiksmas: </t>
    </r>
    <r>
      <rPr>
        <sz val="9"/>
        <rFont val="Times New Roman"/>
        <family val="1"/>
      </rPr>
      <t xml:space="preserve">Japoniško sodo įkūrimas teritorijoje prie Lvovo ir Geležinio Vilko g. </t>
    </r>
  </si>
  <si>
    <t>07.1.1-CPVA-R-904-01-0017</t>
  </si>
  <si>
    <r>
      <t xml:space="preserve">Tikslas: </t>
    </r>
    <r>
      <rPr>
        <sz val="9"/>
        <rFont val="Times New Roman"/>
        <family val="1"/>
      </rPr>
      <t>Padidinti gyventojų pasitenkinimą gyvenamąja aplinka, kompleksiškai tvarkant gerą urbanistinį potencialą turinčius miesto rajonus</t>
    </r>
  </si>
  <si>
    <t xml:space="preserve">2-E  </t>
  </si>
  <si>
    <t xml:space="preserve">Gyventojų skaičius tikslinėse teritorijose (tūkst. gyv.) </t>
  </si>
  <si>
    <t>Rodiklis pasiektas. 
Gyventojų skaičius tikslinėse teritorijose 2023-10-31 Valstybės duomenų agentūros duomenimis.</t>
  </si>
  <si>
    <t>2-R-1</t>
  </si>
  <si>
    <t>Gyventojų skaičiaus augimas konvertuojamose teritorijose (iš buvusių pramonės objektų ar apleistų teritorijų, tikslinėse teritorijose) (gyventojų skaičiaus padidėjimas nuo 2013 metų)</t>
  </si>
  <si>
    <t>Rodiklis pasiektas. 
Gyventojų skaičiaus prieaugis nuo 2013 m. konvertuojamose teritorijose. Pagal 2023-10-31 ir 2013 Valstybės duomenų agentūros duomenis.</t>
  </si>
  <si>
    <t>2-R-2</t>
  </si>
  <si>
    <t>Jaunimo skaičius 1000 gyventojų  (tikslinių teritorijų ribose)</t>
  </si>
  <si>
    <t>Rodiklis nepasiektas. Pagal 2023-10-31 Valstybės duomenų agentūros duomenis.</t>
  </si>
  <si>
    <t>2-R-3</t>
  </si>
  <si>
    <t>Viešojo transporto naudojimas Vilniaus miesto savivaldybėje (mln. kelionių per metus)</t>
  </si>
  <si>
    <t>Rodiklis nepasiektas. Pagal 2023 m. SĮ Susiekimo paslaugos duomenis.</t>
  </si>
  <si>
    <r>
      <t xml:space="preserve">Uždavinys: </t>
    </r>
    <r>
      <rPr>
        <sz val="9"/>
        <rFont val="Times New Roman"/>
        <family val="1"/>
      </rPr>
      <t>Skatinti aukštos kokybės miesto rajonų kūrimą, konvertuojant apleistas ir buvusias pramonės teritorijas miesto centrinėje dalyje</t>
    </r>
  </si>
  <si>
    <t xml:space="preserve">2.1-P-1 </t>
  </si>
  <si>
    <t>Bendras rekonstruotų arba atnaujintų kelių ilgis, km. (P.B.214)</t>
  </si>
  <si>
    <t xml:space="preserve">2.1-P-2 </t>
  </si>
  <si>
    <t xml:space="preserve">2.1-P-3 </t>
  </si>
  <si>
    <t>Gyventojai, kuriems teikiamos vandens tiekimo paslaugos naujai įrengtais geriamojo vandens tiekimo tinklais (P.N.508)</t>
  </si>
  <si>
    <t>2.1-P-4</t>
  </si>
  <si>
    <t>Gyventojai, kuriems teikiamos vandens tiekimo paslaugos iš naujai pastatytų ir (arba) rekonstruotų geriamojo vandens gerinimo įrenginių (P.N.051)</t>
  </si>
  <si>
    <t>2.1-P-5</t>
  </si>
  <si>
    <t>Gyventojai, kuriems teikiamos paslaugos naujai įrengtais  nuotekų surinkimo tinklais (P.N.053)</t>
  </si>
  <si>
    <t>2.1-P-6</t>
  </si>
  <si>
    <t>Rekonstruotų vandens tiekimo ir nuotekų surinkimo tinklų ilgis, km (P.S.333)</t>
  </si>
  <si>
    <t xml:space="preserve">2.1-P-7 </t>
  </si>
  <si>
    <t>Sukurtos arba atnaujintos atviros erdvės miestų vietovėse, kv. metrai (P.B.238)</t>
  </si>
  <si>
    <t xml:space="preserve">Produkto rodiklis bus pasiektas 2024 m. įgyvendinus 2.1.4v, 2.1.17v. </t>
  </si>
  <si>
    <r>
      <t xml:space="preserve">Priemonė: </t>
    </r>
    <r>
      <rPr>
        <sz val="9"/>
        <rFont val="Times New Roman"/>
        <family val="1"/>
      </rPr>
      <t>Konvertuoti Šnipiškių rajono dalį, sukurti prielaidas naujojo miesto centro augimui: Kernavės g. nuo Žalgirio g. iki Lvovo g. rekonstrukcija, įrengiant modernias eismo saugos priemones; Kareivių g. atkarpos tarp Žirmūnų g. ir Verkių g. bei Kareivių g. ir Verkių g. sankryžos rekonstrukcija įrengiant eismo saugos priemones; Giedraičių g. rekonstravimas, įrengiant modernias eismo saugos priemones; viešųjų erdvių tvarkymas Šiaurinėje tikslinėje teritorijoje tarp Giedraičių g. ir Kintų g., ir prie Giedraičių g.; Geriamojo vandens tiekimo ir nuotekų tvarkymo sistemos renovavimas ir plėtra Vilniaus mieste; dviračių takų infrastruktūros atnaujinimas ir plėtra Žalgirio, Rinktinės, Širvintų, Kernavės gatvėse – Šiaurinėje tikslinėje teritorijoje</t>
    </r>
  </si>
  <si>
    <t>Rekonstruotų vandens tiekimo ir nuotekų surinkimo tinklų ilgis, km</t>
  </si>
  <si>
    <t>Gyventojai, kuriems teikiamos vandens tiekimo paslaugos iš naujai pastatytų ir (arba) rekonstruotų geriamojo vandens gerinimo įrenginių</t>
  </si>
  <si>
    <t>Gyventojai, kuriems teikiamos vandens tiekimo paslaugos naujai įrengtais geriamojo vandens tiekimo tinklais</t>
  </si>
  <si>
    <t>Gyventojai, kuriems teikiamos paslaugos naujai įrengtais nuotekų surinkimo tinklais</t>
  </si>
  <si>
    <r>
      <t xml:space="preserve">Priemonė: </t>
    </r>
    <r>
      <rPr>
        <sz val="9"/>
        <rFont val="Times New Roman"/>
        <family val="1"/>
      </rPr>
      <t>Konvertuoti Paupio–Paplaujos pramonės rajoną į aukštos kokybės miesto rajoną – „Architektūros parką“, sukuriant ir atnaujinant tam reikalingą socialinę ir inžinerinę infrastruktūrą (Vilnios pakrančių tvarkymas pietinėje teritorijoje, įrengiant rekreacinę infrastruktūrą, dviračių, pėsčiųjų takus, pėsčiųjų tiltą, kitą viešųjų erdvių infrastruktūrą; centrinės gatvės-bulvaro su rekreacine įranga įrengimas Paplaujos rajone; Aukštaičių g. įrengimas su įvažiavimu į Drujos g. ir Paupio g. rekonstravimu; viešųjų erdvių tvarkymas prie rekonstruojamų Aukštaičių, Paupio g. ir Drujos g.; Misionierių sodų atkūrimas</t>
    </r>
  </si>
  <si>
    <r>
      <t xml:space="preserve">Priemonė: </t>
    </r>
    <r>
      <rPr>
        <sz val="9"/>
        <rFont val="Times New Roman"/>
        <family val="1"/>
      </rPr>
      <t>Skatinti Pietinės tikslinės teritorijos viešųjų erdvių tvarkymą: viešosios erdvės tvarkymas Pietinėje tikslinėje teritorijoje prie Vingrių g.;  viešosios erdvės tvarkymas Pietinėje tikslinėje teritorijoje prie Amatų g.; dviračių takų infrastruktūros atnaujinimas ir plėtra Algirdo, V. Mykolaičio-Putino, Dariaus ir Girėno gatvėse – Pietinėje tikslinėje teritorijoje; Šv. Stepono skvero ir Šv. Stepono g. sutvarkymas; pėsčiųjų dviračių tiltas per Nerį tarp Lazdynų ir Naujamiesčio (Užvingio salos tiltas) ir viešosios erdvės sutvarkymas; Geležinkelio gatvės nuo Švitrigailos g. iki stoties aikštės Vilniaus m. rekonstravimo projektas; Tauro kalno parko ir Liuteronų sodų tvarkymas Pietinėje tikslinėje teritorijoje</t>
    </r>
  </si>
  <si>
    <t>2.1.1v</t>
  </si>
  <si>
    <r>
      <rPr>
        <b/>
        <sz val="9"/>
        <rFont val="Times New Roman"/>
        <family val="1"/>
      </rPr>
      <t>Veiksmas:</t>
    </r>
    <r>
      <rPr>
        <sz val="9"/>
        <rFont val="Times New Roman"/>
        <family val="1"/>
      </rPr>
      <t xml:space="preserve"> Kernavės g. nuo Žalgirio g. iki Lvovo g. rekonstrukcija, įrengiant modernias eismo saugos priemones</t>
    </r>
  </si>
  <si>
    <t>06.2.1-TID-R-511-01-0032</t>
  </si>
  <si>
    <t>2.1.2v</t>
  </si>
  <si>
    <r>
      <rPr>
        <b/>
        <sz val="9"/>
        <rFont val="Times New Roman"/>
        <family val="1"/>
      </rPr>
      <t>Veiksmas:</t>
    </r>
    <r>
      <rPr>
        <sz val="9"/>
        <rFont val="Times New Roman"/>
        <family val="1"/>
      </rPr>
      <t xml:space="preserve"> Kareivių g. atkarpos tarp Žirmūnų g. ir Verkių g. bei Kareivių g. ir Verkių g. sankryžos rekonstrukcija įrengiant eismo saugos priemones</t>
    </r>
  </si>
  <si>
    <t>Veiksmas įgyvendintas savivaldybės biudžeto lėšomis.</t>
  </si>
  <si>
    <t>2.1.3v</t>
  </si>
  <si>
    <r>
      <rPr>
        <b/>
        <sz val="9"/>
        <rFont val="Times New Roman"/>
        <family val="1"/>
      </rPr>
      <t xml:space="preserve">Veiksmas: </t>
    </r>
    <r>
      <rPr>
        <sz val="9"/>
        <rFont val="Times New Roman"/>
        <family val="1"/>
      </rPr>
      <t>Giedraičių  g. rekonstravimas, įrengiant modernias eismo saugos priemones</t>
    </r>
  </si>
  <si>
    <t>06.2.1-TID-R-511-01-0027</t>
  </si>
  <si>
    <t>2.1.4v</t>
  </si>
  <si>
    <r>
      <rPr>
        <b/>
        <sz val="9"/>
        <rFont val="Times New Roman"/>
        <family val="1"/>
      </rPr>
      <t>Veiksmas:</t>
    </r>
    <r>
      <rPr>
        <sz val="9"/>
        <rFont val="Times New Roman"/>
        <family val="1"/>
      </rPr>
      <t xml:space="preserve"> Viešųjų erdvių tvarkymas Šiaurinėje tikslinėje teritorijoje tarp Giedraičių g. ir Kintų g. ir prie Giedraičių g. </t>
    </r>
  </si>
  <si>
    <t>07.1.1-CPVA-R-904-01-0016</t>
  </si>
  <si>
    <t>Projekto veiklos nebaigtos iki 2023-12-31. Projektas 2024 m. bus baigtas savivaldybės biudžeto lėšomis.</t>
  </si>
  <si>
    <t>2.1.5v</t>
  </si>
  <si>
    <r>
      <rPr>
        <b/>
        <sz val="9"/>
        <rFont val="Times New Roman"/>
        <family val="1"/>
      </rPr>
      <t xml:space="preserve">Veiksmas: </t>
    </r>
    <r>
      <rPr>
        <sz val="9"/>
        <rFont val="Times New Roman"/>
        <family val="1"/>
      </rPr>
      <t xml:space="preserve">Geriamojo vandens tiekimo ir nuotekų tvarkymo sistemos renovavimas ir plėtra Vilniaus mieste </t>
    </r>
  </si>
  <si>
    <t>05.3.2-APVA-R-014-01-0001</t>
  </si>
  <si>
    <t>2.1.6v</t>
  </si>
  <si>
    <r>
      <rPr>
        <b/>
        <sz val="9"/>
        <rFont val="Times New Roman"/>
        <family val="1"/>
      </rPr>
      <t>Veiksmas:</t>
    </r>
    <r>
      <rPr>
        <sz val="9"/>
        <rFont val="Times New Roman"/>
        <family val="1"/>
      </rPr>
      <t xml:space="preserve"> Vilnios pakrančių tvarkymas Pietinėje tikslinėje teritorijoje</t>
    </r>
  </si>
  <si>
    <t>07.1.1-CPVA-R-904-01-0004</t>
  </si>
  <si>
    <t>2.1.7v</t>
  </si>
  <si>
    <r>
      <rPr>
        <b/>
        <sz val="9"/>
        <rFont val="Times New Roman"/>
        <family val="1"/>
      </rPr>
      <t>Veiksmas:</t>
    </r>
    <r>
      <rPr>
        <sz val="9"/>
        <rFont val="Times New Roman"/>
        <family val="1"/>
      </rPr>
      <t xml:space="preserve"> Centrinės gatvės – bulvaro su rekreacine įranga įrengimas Paplaujos rajone </t>
    </r>
  </si>
  <si>
    <t>07.1.1-CPVA-R-904-01-0010</t>
  </si>
  <si>
    <t>2.1.8v</t>
  </si>
  <si>
    <r>
      <rPr>
        <b/>
        <sz val="9"/>
        <rFont val="Times New Roman"/>
        <family val="1"/>
      </rPr>
      <t>Veiksmas:</t>
    </r>
    <r>
      <rPr>
        <sz val="9"/>
        <rFont val="Times New Roman"/>
        <family val="1"/>
      </rPr>
      <t xml:space="preserve"> Pėsčiųjų – dviračių takų infrastruktūros atnaujinimas ir plėtra Žalgirio, Rinktinės, Širvintų, Kernavės gatvėse – Šiaurinėje tikslinėje teritorijoje </t>
    </r>
  </si>
  <si>
    <t>Rangos darbai baigti savivaldybės biudžeto lėšomis.</t>
  </si>
  <si>
    <t>2.1.9v</t>
  </si>
  <si>
    <r>
      <rPr>
        <b/>
        <sz val="9"/>
        <rFont val="Times New Roman"/>
        <family val="1"/>
      </rPr>
      <t xml:space="preserve">Veiksmas: </t>
    </r>
    <r>
      <rPr>
        <sz val="9"/>
        <rFont val="Times New Roman"/>
        <family val="1"/>
      </rPr>
      <t xml:space="preserve">Viešųjų erdvių tvarkymas Pietinėje tikslinėje teritorijoje prie rekonstruojamų Aukštaičių g., Paupio g. ir Drujos g. </t>
    </r>
  </si>
  <si>
    <t>07.1.1-CPVA-R-904-01-0008</t>
  </si>
  <si>
    <t>2.1.10v</t>
  </si>
  <si>
    <r>
      <rPr>
        <b/>
        <sz val="9"/>
        <rFont val="Times New Roman"/>
        <family val="1"/>
      </rPr>
      <t xml:space="preserve">Veiksmas: </t>
    </r>
    <r>
      <rPr>
        <sz val="9"/>
        <rFont val="Times New Roman"/>
        <family val="1"/>
      </rPr>
      <t>Misionierių sodų atkūrimas</t>
    </r>
  </si>
  <si>
    <t>Nutraukta projekto sutartis, lėšos paskirstytos kitiems ES projektams.</t>
  </si>
  <si>
    <t>2.1.11v</t>
  </si>
  <si>
    <r>
      <rPr>
        <b/>
        <sz val="9"/>
        <rFont val="Times New Roman"/>
        <family val="1"/>
      </rPr>
      <t xml:space="preserve">Veiksmas: </t>
    </r>
    <r>
      <rPr>
        <sz val="9"/>
        <rFont val="Times New Roman"/>
        <family val="1"/>
      </rPr>
      <t>Aukštaičių g. įrengimas su įvažiavimu į Drujos g. ir Paupio g. rekonstravimu</t>
    </r>
  </si>
  <si>
    <t>06.2.1-TID-R-511-01-0013</t>
  </si>
  <si>
    <t>2.1.12v</t>
  </si>
  <si>
    <r>
      <rPr>
        <b/>
        <sz val="9"/>
        <rFont val="Times New Roman"/>
        <family val="1"/>
      </rPr>
      <t>Veiksmas:</t>
    </r>
    <r>
      <rPr>
        <sz val="9"/>
        <rFont val="Times New Roman"/>
        <family val="1"/>
      </rPr>
      <t xml:space="preserve"> Viešosios erdvės tvarkymas Pietinėje tikslinėje teritorijoje prie Vingrių g. </t>
    </r>
  </si>
  <si>
    <t>07.1.1-CPVA-R-904-01-0019</t>
  </si>
  <si>
    <t>2.1.13v</t>
  </si>
  <si>
    <r>
      <rPr>
        <b/>
        <sz val="9"/>
        <rFont val="Times New Roman"/>
        <family val="1"/>
      </rPr>
      <t xml:space="preserve">Veiksmas: </t>
    </r>
    <r>
      <rPr>
        <sz val="9"/>
        <rFont val="Times New Roman"/>
        <family val="1"/>
      </rPr>
      <t>Viešosios erdvės tvarkymas Pietinėje tikslinėje teritorijoje prie Amatų g.</t>
    </r>
  </si>
  <si>
    <t>07.1.1-CPVA-R-904-01-0011</t>
  </si>
  <si>
    <t>2.1.14v</t>
  </si>
  <si>
    <r>
      <rPr>
        <b/>
        <sz val="9"/>
        <rFont val="Times New Roman"/>
        <family val="1"/>
      </rPr>
      <t xml:space="preserve">Veiksmas: </t>
    </r>
    <r>
      <rPr>
        <sz val="9"/>
        <rFont val="Times New Roman"/>
        <family val="1"/>
      </rPr>
      <t>Dviračių takų infrastruktūros atnaujinimas ir plėtra Algirdo, V. Mykolaičio-Putino, Geležinkelio, Dariaus ir Girėno gatvėse – Pietinėje tikslinėje teritorijoje</t>
    </r>
  </si>
  <si>
    <t>07.1.1-CPVA-V-906-01-0004</t>
  </si>
  <si>
    <t>2.1.15v</t>
  </si>
  <si>
    <r>
      <rPr>
        <b/>
        <sz val="9"/>
        <rFont val="Times New Roman"/>
        <family val="1"/>
      </rPr>
      <t xml:space="preserve">Veiksmas: </t>
    </r>
    <r>
      <rPr>
        <sz val="9"/>
        <rFont val="Times New Roman"/>
        <family val="1"/>
      </rPr>
      <t xml:space="preserve">Šv. Stepono skvero ir Šv. Stepono g. sutvarkymas </t>
    </r>
  </si>
  <si>
    <t>Projektas įtrauktas į rengiamos 2024–2029 metų Vilniaus m. tvarios plėtros strategijos veiksmų planą.</t>
  </si>
  <si>
    <t>2.1.16v</t>
  </si>
  <si>
    <r>
      <rPr>
        <b/>
        <sz val="9"/>
        <rFont val="Times New Roman"/>
        <family val="1"/>
      </rPr>
      <t xml:space="preserve">Veiksmas: </t>
    </r>
    <r>
      <rPr>
        <sz val="9"/>
        <rFont val="Times New Roman"/>
        <family val="1"/>
      </rPr>
      <t>Pėsčiųjų dviračių tilto per Nerį tarp Lazdynų ir Naujamiesčio (Užvingio salos tiltas) įrengimas ir viešosios erdvės sutvarkymas</t>
    </r>
  </si>
  <si>
    <t>Techninio projekto rengimas sustabdytas dėl detaliojo plano rengimo procedūrų.</t>
  </si>
  <si>
    <t>2.1.17v</t>
  </si>
  <si>
    <r>
      <rPr>
        <b/>
        <sz val="9"/>
        <rFont val="Times New Roman"/>
        <family val="1"/>
      </rPr>
      <t xml:space="preserve">Veiksmas: </t>
    </r>
    <r>
      <rPr>
        <sz val="9"/>
        <rFont val="Times New Roman"/>
        <family val="1"/>
      </rPr>
      <t xml:space="preserve">Tauro kalno parko ir Liuteronų sodų tvarkymas Pietinėje tikslinėje teritorijoje </t>
    </r>
  </si>
  <si>
    <t>07.1.1-CPVA-R-904-01-0018</t>
  </si>
  <si>
    <t>2.2.</t>
  </si>
  <si>
    <r>
      <t xml:space="preserve">Uždavinys: </t>
    </r>
    <r>
      <rPr>
        <sz val="9"/>
        <rFont val="Times New Roman"/>
        <family val="1"/>
      </rPr>
      <t xml:space="preserve">Optimizuoti socialinę-demografinę senos statybos gyvenamųjų rajonų struktūrą, didinant jų patrauklumą </t>
    </r>
  </si>
  <si>
    <t>2.2-P-1</t>
  </si>
  <si>
    <t>Įgyvendintų inovacijų paklausos skatinimo sprendimų skaičius</t>
  </si>
  <si>
    <t>Produkto rodiklis bus pasiektas 2024 m. įgyvendinus 2.2.21v.</t>
  </si>
  <si>
    <t>2.2-P-2</t>
  </si>
  <si>
    <t>Investicijas gavusios vaikų priežiūros arba švietimo infrastruktūros pajėgumas (P.B.235)</t>
  </si>
  <si>
    <t>Produkto rodiklis bus pasiektas 2024 m. įgyvendinus  2.2.23v.</t>
  </si>
  <si>
    <t>2.2-P-3</t>
  </si>
  <si>
    <t>Metinis pirminės energijos suvartojimo viešuosiuose pastatuose sumažėjimas, kWh / per metus</t>
  </si>
  <si>
    <t>2.2-P-4</t>
  </si>
  <si>
    <t>Pagal veiksmų programą ERPF lėšomis sukurtos naujos ikimokyklinio ir priešmokyklinio ugdymo vietos (P.S.380)</t>
  </si>
  <si>
    <t>2.2-P-5</t>
  </si>
  <si>
    <t xml:space="preserve">Namų ūkių, priskirtų geresnei energijos vartojimo efektyvumo klasei, skaičius </t>
  </si>
  <si>
    <t>2.2-P-6</t>
  </si>
  <si>
    <t>Sukurti/pagerinti atskiro komunalinių atliekų surinkimo pajėgumai, tonomis per metus (P.S.329)</t>
  </si>
  <si>
    <t>2.2-P-7</t>
  </si>
  <si>
    <t>2.2-P-8</t>
  </si>
  <si>
    <t>Pagal veiksmų programą ERPF lėšomis atnaujintos ikimokyklinio ir / ar priešmokyklinio ugdymo grupės, skaičius (P.N.743)</t>
  </si>
  <si>
    <t>2.2-P-9</t>
  </si>
  <si>
    <t>Investicijas gavusių socialinių paslaugų infrastruktūros objektų skaičius (P.S.361)</t>
  </si>
  <si>
    <t>2.2-P-10</t>
  </si>
  <si>
    <t>Tikslinių grupių asmenys, gavę tiesioginės naudos iš investicijų į socialinių paslaugų infrastruktūrą (R.N.403)</t>
  </si>
  <si>
    <t>2.2-P-11</t>
  </si>
  <si>
    <t>Investicijas gavusiose įstaigose esančios vietos socialinių paslaugų gavėjams (R.N.404)</t>
  </si>
  <si>
    <t>2.2-P-12</t>
  </si>
  <si>
    <t xml:space="preserve">BIVP projektų veiklų dalyviai, skaičius </t>
  </si>
  <si>
    <t>2.2-P-13</t>
  </si>
  <si>
    <t xml:space="preserve">Projektų, kuriuos visiškai arba iš dalies įgyvendino socialiniai partneriai ar NVO, skaičius </t>
  </si>
  <si>
    <t>2.2-P-14</t>
  </si>
  <si>
    <t>Modernizuoti kultūros infrastruktūros objektai, skaičius, vnt. (P.N.304)</t>
  </si>
  <si>
    <t xml:space="preserve">Produkto rodiklis bus pasiektas 2024 m. baigus įgyvendinti 2.2.24 v. </t>
  </si>
  <si>
    <t>2.2-P-15</t>
  </si>
  <si>
    <t xml:space="preserve">Modernizuoti centralizuoto šilumos tiekimo tinklai, km </t>
  </si>
  <si>
    <r>
      <t xml:space="preserve">Priemonė: </t>
    </r>
    <r>
      <rPr>
        <sz val="9"/>
        <rFont val="Times New Roman"/>
        <family val="1"/>
      </rPr>
      <t>Kompleksinis gyvenamojo rajono kvartalo Žirmūnų g., Minties g. „ Tuskulėnų g. trikampyje, viešosios infrastruktūros atnaujinimas</t>
    </r>
  </si>
  <si>
    <r>
      <t xml:space="preserve">Priemonė: </t>
    </r>
    <r>
      <rPr>
        <sz val="9"/>
        <rFont val="Times New Roman"/>
        <family val="1"/>
      </rPr>
      <t>Padidinti ikimokyklinio ugdymo paslaugų prieinamumą statant modulinius darželius prie Vilniaus lopšelio-darželio „Gabijėlė“, Vilniaus lopšelio-darželio „Vandenis“, Vilniaus lopšelio-darželio „Atžalėlės“, Vilniaus lopšelio-darželio „Gintarėlis“, Vilniaus lopšelio-darželio „Strazdelis“, Vilniaus lopšelio-darželio „Medynėlis“.</t>
    </r>
  </si>
  <si>
    <t>Pagal veiksmų programą ERPF lėšomis atnaujintos ikimokyklinio ir priešmokyklinio ugdymo mokyklos, skaičius</t>
  </si>
  <si>
    <t>Investicijas gavusios vaikų priežiūros arba švietimo infrastruktūros pajėgumas</t>
  </si>
  <si>
    <t>Pagal veiksmų programą ERPF lėšomis sukurtos naujos ikimokyklinio ir priešmokyklinio ugdymo vietos</t>
  </si>
  <si>
    <t>Pagal veiksmų programą ERPF lėšomis atnaujintos ikimokyklinio ir / ar priešmokyklinio ugdymo grupės</t>
  </si>
  <si>
    <r>
      <t xml:space="preserve">Priemonė: </t>
    </r>
    <r>
      <rPr>
        <sz val="9"/>
        <rFont val="Times New Roman"/>
        <family val="1"/>
      </rPr>
      <t>Tobulinti pradinio ir pagrindinio ugdymo, vidurinių ir progimnazijų, gimnazijų tipo mokyklų tinklą ir gerinant ugdymo kokybę per pastatų, ugdymo priemonių ir aplinkos modernizavimą skiriant didelį dėmesį kūrybiškumą skatinančiai ugdymosi aplinkai, užtikrinant vaikų saugumą ir pritaikant nenaudojamas švietimo įstaigų patalpas kitoms formalaus švietimo reikmėms; Vilniaus Žirmūnų gimnazijos sporto aikštyno rekonstrukcija, Žirmūnų g. 37</t>
    </r>
  </si>
  <si>
    <t>Pagal veiksmų programą ERPF lėšomis atnaujintos ikimokyklinio ir / ar priešmokyklinio ugdymo grupių skaičius</t>
  </si>
  <si>
    <r>
      <t xml:space="preserve">Priemonė: </t>
    </r>
    <r>
      <rPr>
        <sz val="9"/>
        <rFont val="Times New Roman"/>
        <family val="1"/>
      </rPr>
      <t>Modernizuoti atliekų tvarkymą, didinant antrinį jų panaudojimą: komunalinių atliekų konteinerių aikštelių įrengimas ir komunalinių atliekų konteinerių aikštelėms įsigijimas Vilniaus mieste</t>
    </r>
  </si>
  <si>
    <t>Sukurti / pagerinti atskiro komunalinių atliekų surinkimo pajėgumai, tonų per metus</t>
  </si>
  <si>
    <r>
      <t xml:space="preserve">Priemonė: </t>
    </r>
    <r>
      <rPr>
        <sz val="9"/>
        <rFont val="Times New Roman"/>
        <family val="1"/>
      </rPr>
      <t>Plėsti ir tobulinti bendruomenių užimtumui ir socialinei integracijai svarbių neformalaus ugdymo ir kultūros paslaugų infrastruktūrą, formas ir turinį (Karoliniškių muzikos, Vilniaus chorinio dainavimo „Liepaitės“, Grigiškių meno, Justino Vienožinskio dailės mokyklų – neformaliojo ugdymo įstaigų aplinkos modernizavimas, Miesto sporto mokyklos ugdymo aplinkos modernizavimas); Lietuvos aklųjų bibliotekos (Skroblų g. 20) modernizavimas)</t>
    </r>
  </si>
  <si>
    <t>Atnaujintos neformaliojo ugdymo įstaigos</t>
  </si>
  <si>
    <t>Modernizuoti kultūros infrastruktūros objektai, vnt.</t>
  </si>
  <si>
    <r>
      <t xml:space="preserve">Priemonė: </t>
    </r>
    <r>
      <rPr>
        <sz val="9"/>
        <rFont val="Times New Roman"/>
        <family val="1"/>
      </rPr>
      <t>Plėtoti ir modernizuoti stacionarių ir nestacionarių socialinių paslaugų infrastruktūrą; Laikinųjų namų Šv. Stepono g. 35/4 Vilniuje socialinių paslaugų infrastruktūros plėtra; nakvynės namų A. Kojelavičiaus g. 50 rekonstrukcija</t>
    </r>
  </si>
  <si>
    <t>Investicijas gavusių socialinių paslaugų infrastruktūros objektų skaičius</t>
  </si>
  <si>
    <t>Tikslinių grupių asmenys, gavę tiesioginės naudos iš investicijų į socialinių paslaugų infrastruktūrą</t>
  </si>
  <si>
    <t>Investicijas gavusiose įstaigose esančios vietos socialinių paslaugų gavėjams</t>
  </si>
  <si>
    <r>
      <t xml:space="preserve">Priemonė: </t>
    </r>
    <r>
      <rPr>
        <sz val="9"/>
        <rFont val="Times New Roman"/>
        <family val="1"/>
      </rPr>
      <t>Skatinti tikslinių teritorijų daugiaaukščių gyvenamųjų namų energetinio efektyvumo didinimą: 128 daugiabučių gyvenamųjų namų renovacija šiaurinėje teritorijoje (70 proc. visų daugiabučių) ir 18 daugiabučių etaloniniame gyvenamojo rajono kvartale (Žirmūnų g., Minties g., Tuskulėnų g. trikampyje); 240 daugiabučių gyvenamųjų namų renovacija pietinėje teritorijoje (70 proc. visų daugiabučių)</t>
    </r>
  </si>
  <si>
    <t>Namų ūkių, priskirtų geresnei energijos vartojimo efektyvumo klasei, skaičius</t>
  </si>
  <si>
    <r>
      <t xml:space="preserve">Priemonė: </t>
    </r>
    <r>
      <rPr>
        <sz val="9"/>
        <rFont val="Times New Roman"/>
        <family val="1"/>
      </rPr>
      <t>Didinti visų modernizuojamų darželių-mokyklų pastatų energinį efektyvumą (dviejų darželių-mokyklų renovavimas pietinėje teritorijoje didinant pastatų energinį efektyvumą („Vilkpėdės“, „Šaltinėlis“; darželio-mokyklos „Vaivorykštė“ renovavimas didinant pastatų energinį efektyvumą šiaurinėje teritorijoje)</t>
    </r>
  </si>
  <si>
    <t>Metinis pirminės energijos suvartojimo viešuosiuose pastatuose sumažėjimas, kWh per metus</t>
  </si>
  <si>
    <t>2.3.</t>
  </si>
  <si>
    <r>
      <t xml:space="preserve">Priemonė: </t>
    </r>
    <r>
      <rPr>
        <sz val="9"/>
        <rFont val="Times New Roman"/>
        <family val="1"/>
      </rPr>
      <t>Didinti modernizuojamų neformalaus ugdymo įstaigų pastatų energinį efektyvumą (keturių neformalaus ugdymo įstaigų renovavimas didinant pastatų energinį efektyvumą: Karoliniškių muzikos mokyklos, Grigiškių meno mokyklos, Justino Vienožinskio dailės mokyklos, chorinio dainavimo mokyklos „Liepaitės“)</t>
    </r>
  </si>
  <si>
    <t>3.1.</t>
  </si>
  <si>
    <r>
      <t xml:space="preserve">Priemonė: </t>
    </r>
    <r>
      <rPr>
        <sz val="9"/>
        <rFont val="Times New Roman"/>
        <family val="1"/>
      </rPr>
      <t>Išbandyti Lietuvos mokslininkų kuriamas technologijas pasyvių, naudojančių atsinaujinančius energijos šaltinius pastatų  statybai (bandomasis projektas Žirmūnų g.)</t>
    </r>
  </si>
  <si>
    <t>3.2.</t>
  </si>
  <si>
    <r>
      <t xml:space="preserve">Priemonė: </t>
    </r>
    <r>
      <rPr>
        <sz val="9"/>
        <rFont val="Times New Roman"/>
        <family val="1"/>
      </rPr>
      <t>Modernizuoti centralizuoto šilumos tiekimo tinklus, didinant jų efektyvumą</t>
    </r>
  </si>
  <si>
    <t>Modernizuoti centralizuoto šilumos tiekimo tinklai, km</t>
  </si>
  <si>
    <t>3.3.</t>
  </si>
  <si>
    <r>
      <t xml:space="preserve">Priemonė: </t>
    </r>
    <r>
      <rPr>
        <sz val="9"/>
        <rFont val="Times New Roman"/>
        <family val="1"/>
      </rPr>
      <t>Pagal Šiaurinėje ir Pietinėje teritorijose veikiančių VVG parengtas vietos plėtros strategijas (bendradarbiaujant savivaldybei, įmonėms ir verslo asociacijoms, bendruomenėms ir kitoms nevyriausybinėms organizacijoms) įgyvendinti: vietos bendruomenių socialines ir kultūrines iniciatyvas socialinei integracijai didinti; jaunimo bei socialinio verslumo iniciatyvas, stažuočių, pameistrystės bei verslo akseleravimo projektus; sukurti vietines informavimo apie neformalaus ugdymo metu įgytas kompetencijas ir paslaugų paskirstymo sistemas, skatinančias jaunimo užimtumą, įdarbinimą ir verslumą; sukurti socialinio verslumo klasterio bei projektų idėjų pateikimo ir įgyvendinimo platformas; praplėsti (sukurti naujas) inovatyvias socialines ir švietimo paslaugas romų bendruomenei, siekiant mažinti jos socialinę atskirtį; plėtoti kūryba paremtas partnerystes ir iniciatyvas, skatinančias profesionalių menininkų dalyvavimą kūrybinėse partnerystėse, skirtose atskirtį patiriančių grupėms įtraukti į visuomenės gyvenimą ir kt.</t>
    </r>
  </si>
  <si>
    <t>BIVP projektų veiklų dalyviai, asmenų</t>
  </si>
  <si>
    <t>Projektų, kuriuos visiškai arba iš dalies įgyvendino socialiniai partneriai ar NVO</t>
  </si>
  <si>
    <t>2.2.1v</t>
  </si>
  <si>
    <r>
      <rPr>
        <b/>
        <sz val="9"/>
        <rFont val="Times New Roman"/>
        <family val="1"/>
      </rPr>
      <t>Veiksmas:</t>
    </r>
    <r>
      <rPr>
        <sz val="9"/>
        <rFont val="Times New Roman"/>
        <family val="1"/>
      </rPr>
      <t xml:space="preserve"> Kompleksinis gyvenamojo rajono kvartalo Žirmūnų g., Minties g., Tuskulėnų g. trikampyje viešosios infrastruktūros atnaujinimas</t>
    </r>
  </si>
  <si>
    <t>07.1.1-CPVA-R-904-01-0012</t>
  </si>
  <si>
    <t xml:space="preserve">-                                         </t>
  </si>
  <si>
    <t>2.2.2v</t>
  </si>
  <si>
    <r>
      <rPr>
        <b/>
        <sz val="9"/>
        <rFont val="Times New Roman"/>
        <family val="1"/>
      </rPr>
      <t>Veiksmas:</t>
    </r>
    <r>
      <rPr>
        <sz val="9"/>
        <rFont val="Times New Roman"/>
        <family val="1"/>
      </rPr>
      <t xml:space="preserve"> Ikimokyklinio ir priešmokyklinio ugdymo prieinamumo didinimas Vilniaus mieste</t>
    </r>
  </si>
  <si>
    <t>09.1.3-CPVA-R-705-01-0006</t>
  </si>
  <si>
    <t>2.2.3v</t>
  </si>
  <si>
    <r>
      <rPr>
        <b/>
        <sz val="9"/>
        <rFont val="Times New Roman"/>
        <family val="1"/>
      </rPr>
      <t>Veiksmas:</t>
    </r>
    <r>
      <rPr>
        <sz val="9"/>
        <rFont val="Times New Roman"/>
        <family val="1"/>
      </rPr>
      <t xml:space="preserve"> Vilniaus Aleksandro Puškino vidurinės mokyklos efektyvumo didinimas</t>
    </r>
  </si>
  <si>
    <t>09.1.3-CPVA-R-724-01-0004</t>
  </si>
  <si>
    <t>2.2.4v</t>
  </si>
  <si>
    <r>
      <rPr>
        <b/>
        <sz val="9"/>
        <rFont val="Times New Roman"/>
        <family val="1"/>
      </rPr>
      <t xml:space="preserve">Veiksmas: </t>
    </r>
    <r>
      <rPr>
        <sz val="9"/>
        <rFont val="Times New Roman"/>
        <family val="1"/>
      </rPr>
      <t>Vilniaus Baltupių progimnazijos efektyvumo didinimas</t>
    </r>
  </si>
  <si>
    <t>09.1.3-CPVA-R-724-01-0020</t>
  </si>
  <si>
    <t>2.2.5v</t>
  </si>
  <si>
    <r>
      <rPr>
        <b/>
        <sz val="9"/>
        <rFont val="Times New Roman"/>
        <family val="1"/>
      </rPr>
      <t>Veiksmas:</t>
    </r>
    <r>
      <rPr>
        <sz val="9"/>
        <rFont val="Times New Roman"/>
        <family val="1"/>
      </rPr>
      <t xml:space="preserve"> Lazdynų mokyklos efektyvumo didinimas</t>
    </r>
  </si>
  <si>
    <t>09.1.3-CPVA-R-724-01-0005</t>
  </si>
  <si>
    <t xml:space="preserve">Mokėjimai pagal SFMIS duomenis  </t>
  </si>
  <si>
    <t>2.2.6v</t>
  </si>
  <si>
    <r>
      <rPr>
        <b/>
        <sz val="9"/>
        <rFont val="Times New Roman"/>
        <family val="1"/>
      </rPr>
      <t>Veiksmas:</t>
    </r>
    <r>
      <rPr>
        <sz val="9"/>
        <rFont val="Times New Roman"/>
        <family val="1"/>
      </rPr>
      <t xml:space="preserve"> Vilniaus Genio progimnazijos efektyvumo didinimas</t>
    </r>
  </si>
  <si>
    <t>09.1.3-CPVA-R-724-01-0017</t>
  </si>
  <si>
    <t>Pakeistas mokyklos pavadinimas, dabar - Vilniaus kunigaikščio Gedimino progimnazija.</t>
  </si>
  <si>
    <t>2.2.7v</t>
  </si>
  <si>
    <r>
      <rPr>
        <b/>
        <sz val="9"/>
        <rFont val="Times New Roman"/>
        <family val="1"/>
      </rPr>
      <t xml:space="preserve">Veiksmas: </t>
    </r>
    <r>
      <rPr>
        <sz val="9"/>
        <rFont val="Times New Roman"/>
        <family val="1"/>
      </rPr>
      <t>Vilniaus Jeruzalės progimnazijos efektyvumo didinimas</t>
    </r>
  </si>
  <si>
    <t>09.1.3-CPVA-R-724-01-0019</t>
  </si>
  <si>
    <t>2.2.8v</t>
  </si>
  <si>
    <r>
      <rPr>
        <b/>
        <sz val="9"/>
        <rFont val="Times New Roman"/>
        <family val="1"/>
      </rPr>
      <t xml:space="preserve">Veiksmas: </t>
    </r>
    <r>
      <rPr>
        <sz val="9"/>
        <rFont val="Times New Roman"/>
        <family val="1"/>
      </rPr>
      <t>Vilniaus Jono Basanavičiaus gimnazijos efektyvumo didinimas</t>
    </r>
  </si>
  <si>
    <t>09.1.3-CPVA-R-724-01-0016</t>
  </si>
  <si>
    <t>2.2.9v</t>
  </si>
  <si>
    <r>
      <rPr>
        <b/>
        <sz val="9"/>
        <rFont val="Times New Roman"/>
        <family val="1"/>
      </rPr>
      <t>Veiksmas:</t>
    </r>
    <r>
      <rPr>
        <sz val="9"/>
        <rFont val="Times New Roman"/>
        <family val="1"/>
      </rPr>
      <t xml:space="preserve"> Vilniaus Žygimanto Augusto pagrindinės mokyklos efektyvumo didinimas</t>
    </r>
  </si>
  <si>
    <t>09.1.3-CPVA-R-724-01-0010</t>
  </si>
  <si>
    <t>2.2.10v</t>
  </si>
  <si>
    <r>
      <rPr>
        <b/>
        <sz val="9"/>
        <rFont val="Times New Roman"/>
        <family val="1"/>
      </rPr>
      <t>Veiksmas:</t>
    </r>
    <r>
      <rPr>
        <sz val="9"/>
        <rFont val="Times New Roman"/>
        <family val="1"/>
      </rPr>
      <t xml:space="preserve"> Vilniaus Gedimino technikos universiteto inžinerijos licėjaus efektyvumo didinimas</t>
    </r>
  </si>
  <si>
    <t>09.1.3-CPVA-R-724-01-0006</t>
  </si>
  <si>
    <t>2.2.11v</t>
  </si>
  <si>
    <r>
      <rPr>
        <b/>
        <sz val="9"/>
        <rFont val="Times New Roman"/>
        <family val="1"/>
      </rPr>
      <t xml:space="preserve">Veiksmas: </t>
    </r>
    <r>
      <rPr>
        <sz val="9"/>
        <rFont val="Times New Roman"/>
        <family val="1"/>
      </rPr>
      <t>Vilniaus Ąžuolyno progimnazijos efektyvumo didinimas</t>
    </r>
  </si>
  <si>
    <t>09.1.3-CPVA-R-724-01-0013</t>
  </si>
  <si>
    <t>2.2.12v</t>
  </si>
  <si>
    <r>
      <rPr>
        <b/>
        <sz val="9"/>
        <rFont val="Times New Roman"/>
        <family val="1"/>
      </rPr>
      <t xml:space="preserve">Veiksmas: </t>
    </r>
    <r>
      <rPr>
        <sz val="9"/>
        <rFont val="Times New Roman"/>
        <family val="1"/>
      </rPr>
      <t>Vilniaus Antano Vienuolio progimnazijos efektyvumo didinimas</t>
    </r>
  </si>
  <si>
    <t>09.1.3-CPVA-R-724-01-0008</t>
  </si>
  <si>
    <t>2.2.13v</t>
  </si>
  <si>
    <r>
      <rPr>
        <b/>
        <sz val="9"/>
        <rFont val="Times New Roman"/>
        <family val="1"/>
      </rPr>
      <t xml:space="preserve">Veiksmas: </t>
    </r>
    <r>
      <rPr>
        <sz val="9"/>
        <rFont val="Times New Roman"/>
        <family val="1"/>
      </rPr>
      <t>Vilniaus Emilijos Pliaterytės progimnazijos efektyvumo didinimas</t>
    </r>
  </si>
  <si>
    <t>09.1.3-CPVA-R-724-01-0011</t>
  </si>
  <si>
    <t>2.2.14v</t>
  </si>
  <si>
    <r>
      <rPr>
        <b/>
        <sz val="9"/>
        <rFont val="Times New Roman"/>
        <family val="1"/>
      </rPr>
      <t xml:space="preserve">Veiksmas: </t>
    </r>
    <r>
      <rPr>
        <sz val="9"/>
        <rFont val="Times New Roman"/>
        <family val="1"/>
      </rPr>
      <t>Vilniaus Jono Basanavičiaus progimnazijos efektyvumo didinimas</t>
    </r>
  </si>
  <si>
    <t>09.1.3-CPVA-R-724-01-0023</t>
  </si>
  <si>
    <t>2.2.15v</t>
  </si>
  <si>
    <r>
      <rPr>
        <b/>
        <sz val="9"/>
        <rFont val="Times New Roman"/>
        <family val="1"/>
      </rPr>
      <t xml:space="preserve">Veiksmas: </t>
    </r>
    <r>
      <rPr>
        <sz val="9"/>
        <rFont val="Times New Roman"/>
        <family val="1"/>
      </rPr>
      <t>Vilniaus Salomėjos Nėries gimnazijos efektyvumo didinimas</t>
    </r>
  </si>
  <si>
    <t>09.1.3-CPVA-R-724-01-0018</t>
  </si>
  <si>
    <t>Mokėjimai pagal SFMIS duomenis</t>
  </si>
  <si>
    <t>2.2.16v</t>
  </si>
  <si>
    <r>
      <rPr>
        <b/>
        <sz val="9"/>
        <rFont val="Times New Roman"/>
        <family val="1"/>
      </rPr>
      <t xml:space="preserve">Veiksmas: </t>
    </r>
    <r>
      <rPr>
        <sz val="9"/>
        <rFont val="Times New Roman"/>
        <family val="1"/>
      </rPr>
      <t>Vilniaus Simono Stanevičiaus progimnazijos efektyvumo didinimas</t>
    </r>
  </si>
  <si>
    <t>09.1.3-CPVA-R-724-01-0007</t>
  </si>
  <si>
    <t>2.2.17v</t>
  </si>
  <si>
    <r>
      <rPr>
        <b/>
        <sz val="9"/>
        <rFont val="Times New Roman"/>
        <family val="1"/>
      </rPr>
      <t xml:space="preserve">Veiksmas: </t>
    </r>
    <r>
      <rPr>
        <sz val="9"/>
        <rFont val="Times New Roman"/>
        <family val="1"/>
      </rPr>
      <t>Vilniaus Sofijos Kovalevskajos gimnazijos/progimnazijos efektyvumo didinimas</t>
    </r>
  </si>
  <si>
    <t>09.1.3-CPVA-R-724-01-0015</t>
  </si>
  <si>
    <t>2.2.18v</t>
  </si>
  <si>
    <r>
      <rPr>
        <b/>
        <sz val="9"/>
        <rFont val="Times New Roman"/>
        <family val="1"/>
      </rPr>
      <t>Veiksmas:</t>
    </r>
    <r>
      <rPr>
        <sz val="9"/>
        <rFont val="Times New Roman"/>
        <family val="1"/>
      </rPr>
      <t xml:space="preserve"> Vilniaus Spindulio progimnazijos efektyvumo didinimas</t>
    </r>
  </si>
  <si>
    <t>09.1.3-CPVA-R-724-01-0009</t>
  </si>
  <si>
    <t>2.2.19v</t>
  </si>
  <si>
    <r>
      <rPr>
        <b/>
        <sz val="9"/>
        <rFont val="Times New Roman"/>
        <family val="1"/>
      </rPr>
      <t xml:space="preserve">Veiksmas: </t>
    </r>
    <r>
      <rPr>
        <sz val="9"/>
        <rFont val="Times New Roman"/>
        <family val="1"/>
      </rPr>
      <t>Vilniaus Žemynos gimnazijos efektyvumo didinimas</t>
    </r>
  </si>
  <si>
    <t>09.1.3-CPVA-R-724-01-0012</t>
  </si>
  <si>
    <t>2.2.20v</t>
  </si>
  <si>
    <r>
      <rPr>
        <b/>
        <sz val="9"/>
        <rFont val="Times New Roman"/>
        <family val="1"/>
      </rPr>
      <t>Veiksmas:</t>
    </r>
    <r>
      <rPr>
        <sz val="9"/>
        <rFont val="Times New Roman"/>
        <family val="1"/>
      </rPr>
      <t xml:space="preserve"> Vilniaus Žemynos progimnazijos efektyvumo didinimas</t>
    </r>
  </si>
  <si>
    <t>09.1.3-CPVA-R-724-01-0014</t>
  </si>
  <si>
    <t>2.2.21v</t>
  </si>
  <si>
    <r>
      <rPr>
        <b/>
        <sz val="9"/>
        <rFont val="Times New Roman"/>
        <family val="1"/>
      </rPr>
      <t xml:space="preserve">Veiksmas: </t>
    </r>
    <r>
      <rPr>
        <sz val="9"/>
        <rFont val="Times New Roman"/>
        <family val="1"/>
      </rPr>
      <t>Vilniaus Žirmūnų gimnazijos sporto aikštyno rekonstrukcija, Žirmūnų g. 37 ir jo prieigų sutvarkymas</t>
    </r>
  </si>
  <si>
    <t xml:space="preserve">Vyksta rangos darbai savivaldybės biudžeto lėšomis. </t>
  </si>
  <si>
    <t>2.2.22v</t>
  </si>
  <si>
    <r>
      <rPr>
        <b/>
        <sz val="9"/>
        <rFont val="Times New Roman"/>
        <family val="1"/>
      </rPr>
      <t xml:space="preserve">Veiksmas: </t>
    </r>
    <r>
      <rPr>
        <sz val="9"/>
        <rFont val="Times New Roman"/>
        <family val="1"/>
      </rPr>
      <t>Komunalinių atliekų konteinerių aikštelių įrengimas ir komunalinių atliekų konteinerių aikštelėms įsigijimas Vilniaus mieste</t>
    </r>
  </si>
  <si>
    <t>05.2.1-APVA-R-008-01-0006</t>
  </si>
  <si>
    <t>Projekto veiklos nebaigtos iki 2023-12-31, šiai dienai vyksta rangos darbai.</t>
  </si>
  <si>
    <t>2.2.23v</t>
  </si>
  <si>
    <r>
      <rPr>
        <b/>
        <sz val="9"/>
        <rFont val="Times New Roman"/>
        <family val="1"/>
      </rPr>
      <t xml:space="preserve">Veiksmas: </t>
    </r>
    <r>
      <rPr>
        <sz val="9"/>
        <rFont val="Times New Roman"/>
        <family val="1"/>
      </rPr>
      <t xml:space="preserve">Vilniaus miesto savivaldybės neformalųjį švietimą papildančio ugdymo mokyklų infrastruktūros tobulinimas </t>
    </r>
  </si>
  <si>
    <t>09.1.3-CPVA-R-725-01-0007</t>
  </si>
  <si>
    <t>2.2.24v</t>
  </si>
  <si>
    <r>
      <rPr>
        <b/>
        <sz val="9"/>
        <rFont val="Times New Roman"/>
        <family val="1"/>
        <charset val="186"/>
      </rPr>
      <t>Veiksmas:</t>
    </r>
    <r>
      <rPr>
        <sz val="9"/>
        <rFont val="Times New Roman"/>
        <family val="1"/>
        <charset val="186"/>
      </rPr>
      <t xml:space="preserve"> Lietuvos aklųjų bibliotekos (Skroblų g. 20) modernizavimas.</t>
    </r>
  </si>
  <si>
    <t>07.1.1-CPVA-V-304-01-0020</t>
  </si>
  <si>
    <t xml:space="preserve">2.2.25v </t>
  </si>
  <si>
    <t xml:space="preserve">Veiksmas: Laikinųjų namų „Šv. Stepono g. 35/4 Vilniuje socialinių paslaugų infrastruktūros plėtra. </t>
  </si>
  <si>
    <t>08.1.1-CPVA-R-407-01-0011</t>
  </si>
  <si>
    <t>2.2.26v</t>
  </si>
  <si>
    <r>
      <rPr>
        <b/>
        <sz val="9"/>
        <rFont val="Times New Roman"/>
        <family val="1"/>
      </rPr>
      <t>Veiksmas:</t>
    </r>
    <r>
      <rPr>
        <sz val="9"/>
        <rFont val="Times New Roman"/>
        <family val="1"/>
      </rPr>
      <t xml:space="preserve"> Nakvynės namų A. Kojelavičiaus g. 50 rekonstrukcija</t>
    </r>
  </si>
  <si>
    <t>08.1.1-CPVA-R-407-01-0010</t>
  </si>
  <si>
    <r>
      <t xml:space="preserve">Uždavinys: </t>
    </r>
    <r>
      <rPr>
        <sz val="9"/>
        <rFont val="Times New Roman"/>
        <family val="1"/>
      </rPr>
      <t>Skatinti darnų  judumą, mažinant triukšmo ir taršos šaltinius, plėtojant viešąjį ir netaršų transportą bei eismo saugą</t>
    </r>
  </si>
  <si>
    <t>2.3-P-1</t>
  </si>
  <si>
    <t>Įgyvendintos darnaus judumo priemonės (P.S.323)</t>
  </si>
  <si>
    <t xml:space="preserve">Produkto rodiklis  bus pasiektas 2024 m. įgyvendinus  2.3.7 v., 2.3.8 v. </t>
  </si>
  <si>
    <t>2.3-P-2</t>
  </si>
  <si>
    <t>Įsigytos naujos ekologiškos viešojo transporto priemonės (P.S.325)</t>
  </si>
  <si>
    <t>2.3-P-3</t>
  </si>
  <si>
    <t>Įdiegtos intelektinės  transporto sistemos, skaičius (P.S.324)</t>
  </si>
  <si>
    <t>2.3-P-4</t>
  </si>
  <si>
    <t>Įrengtos elektromobilių įkrovimo prieigos, vnt. (P.N.509)</t>
  </si>
  <si>
    <t>2.3-P-5</t>
  </si>
  <si>
    <t>Rekonstruotų dviračių ir (ar) pėsčiųjų takų ir (ar) trasų ilgis (km) (P.S.322)</t>
  </si>
  <si>
    <t xml:space="preserve">Produkto rodiklis bus pasiektas  2024 m. įgyvendinus  2.3.5 v. </t>
  </si>
  <si>
    <t>2.3-P-6</t>
  </si>
  <si>
    <t>Bendras metinis šiltnamio efektą sukeliančių dujų kiekio sumažėjimas, t CO2 ekvivalentu</t>
  </si>
  <si>
    <t xml:space="preserve">Produkto rodiklio pasiekimas bus 2024 m.įvertintas įvykdžius kompleksinius veiksnus </t>
  </si>
  <si>
    <t xml:space="preserve">2.3-P-7 </t>
  </si>
  <si>
    <t>Bendras naujai nutiestų kelių TEN-T tinkle ilgis, km (P.B.213)</t>
  </si>
  <si>
    <t>2.3-P-8</t>
  </si>
  <si>
    <t>Įrengti ženklinimo infrastruktūros priemones, vnt. (P.N.817)</t>
  </si>
  <si>
    <t xml:space="preserve">2.3-P-9 </t>
  </si>
  <si>
    <t>Įsigyti gatvių valymo įrenginiai, vnt. (P.S.339)</t>
  </si>
  <si>
    <t xml:space="preserve">2.3-P-10 </t>
  </si>
  <si>
    <t>Lietaus nuotėkio plotas, iš kurio surenkamam paviršiniam (lietaus) vandeniui tvarkyti įrengta ir (ar) rekonstruota infrastruktūra, ha (P.S.328)</t>
  </si>
  <si>
    <t>2.3-P-11</t>
  </si>
  <si>
    <t>Parengti darnaus judumo mieste planai, skaičius (P.N.507)</t>
  </si>
  <si>
    <t>2.3-P-12</t>
  </si>
  <si>
    <t>Įvykdytos visuomenės informavimo apie aplinkos oro kokybės gerinimą kampanijos (P.N.098)</t>
  </si>
  <si>
    <t>2.3-P-13</t>
  </si>
  <si>
    <t>Įrengtų naujų dviračių ir (ar) pėsčiųjų takų ir (ar) trasų ilgis (P.S.321)</t>
  </si>
  <si>
    <r>
      <t xml:space="preserve">Priemonė: </t>
    </r>
    <r>
      <rPr>
        <sz val="9"/>
        <rFont val="Times New Roman"/>
        <family val="1"/>
      </rPr>
      <t>Modernizuoti ir plėtoti viešąjį transportą, didinti jo konkurencingumą ir patrauklumą (ekologiško viešojo transporto plėtojimas; ekologiškų transporto priemonių įsigijimas; Viešojo transporto eismo juostų plėtra Vilniaus miesto savivaldybės teritorijoje</t>
    </r>
  </si>
  <si>
    <t>Įsigytų naujų ekologiškų viešojo transporto priemonių skaičius</t>
  </si>
  <si>
    <t>Įgyvendintų darnaus judumo priemonių skaičius</t>
  </si>
  <si>
    <r>
      <t xml:space="preserve">Priemonė: </t>
    </r>
    <r>
      <rPr>
        <sz val="9"/>
        <rFont val="Times New Roman"/>
        <family val="1"/>
      </rPr>
      <t>Plėtoti dviračių transporto infrastruktūrą (pagrindinių dviračių trasų, jų jungčių, saugos ir kitos infrastruktūros įrengimas tikslinėse teritorijose ir tiesioginėje jų įtakos zonoje): Dviračių tako T. Narbuto g. nuo Pilaitės pr. iki Konstitucijos pr. įrengimas; dviračių turizmo trasų ir maršrutų (jungčių su Trakų ir Vilniaus rajonų savivaldybėmis) ženklinimas (su Vilniaus, Trakų, Širvintų rajonų savivaldybėmis))</t>
    </r>
  </si>
  <si>
    <t>Rekonstruotų dviračių ir/ar pėsčiųjų takų ir/ar trasų ilgis, km</t>
  </si>
  <si>
    <t>Įrengtų naujų dviračių ir (ar) pėsčiųjų takų, ir (ar) trasų ilgis, km</t>
  </si>
  <si>
    <t>Įrengti ženklinimo infrastruktūros priemones, vnt.</t>
  </si>
  <si>
    <r>
      <t xml:space="preserve">Priemonė: </t>
    </r>
    <r>
      <rPr>
        <sz val="9"/>
        <rFont val="Times New Roman"/>
        <family val="1"/>
      </rPr>
      <t>Rengti darnaus judumo planus, diegti modernias judumo valdymo priemones (kilpinis eismo reguliavimas Vilniaus miesto senamiesčio branduolio teritorijoje; Viešojo transporto e. bilieto sistemos vystymas Vilniaus regione; Elektromobilių įkrovimo stotelių įrengimas Vilniaus mieste; Dviračių ir kitų riedėjimo priemonių laikymo ir saugojimo infrastruktūros įrengimas Vilniaus miesto savivaldybės teritorijoje)</t>
    </r>
  </si>
  <si>
    <t>Įdiegtų intelektinių transporto sistemų skaičius</t>
  </si>
  <si>
    <t>Įrengtos elektromobilių įkrovimo prieigos, vnt.</t>
  </si>
  <si>
    <t>Parengtų darnaus judumo mieste planų skaičius</t>
  </si>
  <si>
    <r>
      <t xml:space="preserve">Priemonė: </t>
    </r>
    <r>
      <rPr>
        <sz val="9"/>
        <rFont val="Times New Roman"/>
        <family val="1"/>
      </rPr>
      <t>Formuoti greito eismo gatvių tinklą, minimizuojant automobilių srautus kitose gatvėse (transeuropinio tinklo jungties – Vilniaus miesto vakarinio aplinkkelio įrengimas (III etapas))</t>
    </r>
  </si>
  <si>
    <t>Bendras naujai nutiestų kelių TEN-T tinkle ilgis, km</t>
  </si>
  <si>
    <r>
      <t xml:space="preserve">Priemonė: </t>
    </r>
    <r>
      <rPr>
        <sz val="9"/>
        <rFont val="Times New Roman"/>
        <family val="1"/>
      </rPr>
      <t>Mažinti gatvių aplinkos oro taršą, gerinant gatvių valymą, modernizuojant oro taršos stebėseną ir operatyvų informavimą (Vilniaus miesto aplinkos oro kokybės gerinimas)</t>
    </r>
  </si>
  <si>
    <t>Įsigyti gatvių valymo įrenginiai, vnt.</t>
  </si>
  <si>
    <t>Įvykdytos visuomenės informavimo apie aplinkos oro kokybės gerinimą kampanijos, vnt.</t>
  </si>
  <si>
    <r>
      <t xml:space="preserve">Priemonė: </t>
    </r>
    <r>
      <rPr>
        <sz val="9"/>
        <rFont val="Times New Roman"/>
        <family val="1"/>
      </rPr>
      <t>Mažinti neigiamas klimato kaitos pasekmes plėtojant ir modernizuojant lietaus nuotekų tvarkymo infrastruktūrą (T. Narbuto–Saltoniškių gatvių lietaus nuotekynės rekonstrukcija su valyklos ir taršos monitoringo mazgo įrengimu; Geležinio Vilko lietaus nuotekynės kolektoriaus rekonstrukcija su kaupyklų-valyklų ir taršos monitoringo mazgų įrengimu; Karoliniškių valymo įrenginių rekonstrukcija; Vilniaus miesto lietaus nuotekynės tinklų inventorizavimas, duomenų skaitmeninimas ir registravimas)</t>
    </r>
  </si>
  <si>
    <t>Lietaus nuotėkio plotas, iš kurio surenkamam paviršiniam (lietaus) vandeniui tvarkyti įrengta ir (ar) rekonstruota infrastruktūra, ha</t>
  </si>
  <si>
    <r>
      <t xml:space="preserve">Priemonė: </t>
    </r>
    <r>
      <rPr>
        <sz val="9"/>
        <rFont val="Times New Roman"/>
        <family val="1"/>
      </rPr>
      <t>Modernizuoti gatvių apšvietimą, skatinant energijos taupymą (dalis Vilniaus miesto gatvių apšvietimo modernizavimo projekto)</t>
    </r>
  </si>
  <si>
    <t>2.3.1v</t>
  </si>
  <si>
    <r>
      <rPr>
        <b/>
        <sz val="9"/>
        <rFont val="Times New Roman"/>
        <family val="1"/>
      </rPr>
      <t xml:space="preserve">Veiksmas: </t>
    </r>
    <r>
      <rPr>
        <sz val="9"/>
        <rFont val="Times New Roman"/>
        <family val="1"/>
      </rPr>
      <t>Miesto viešojo transporto priemonių parko atnaujinimas Vilniaus mieste</t>
    </r>
  </si>
  <si>
    <t>04.5.1-TID-V-517 -01-0001</t>
  </si>
  <si>
    <t xml:space="preserve">2.3.2v </t>
  </si>
  <si>
    <r>
      <rPr>
        <b/>
        <sz val="9"/>
        <rFont val="Times New Roman"/>
        <family val="1"/>
      </rPr>
      <t>Veiksmas:</t>
    </r>
    <r>
      <rPr>
        <sz val="9"/>
        <rFont val="Times New Roman"/>
        <family val="1"/>
      </rPr>
      <t xml:space="preserve"> Kilpinis eismo reguliavimas Vilniaus miesto senamiesčio branduolio teritorijoje</t>
    </r>
  </si>
  <si>
    <t xml:space="preserve">Veiksmas įgyvendintas savivaldybės lėšomis. </t>
  </si>
  <si>
    <t xml:space="preserve">2.3.3v </t>
  </si>
  <si>
    <r>
      <rPr>
        <b/>
        <sz val="9"/>
        <rFont val="Times New Roman"/>
        <family val="1"/>
      </rPr>
      <t>Veiksmas:</t>
    </r>
    <r>
      <rPr>
        <sz val="9"/>
        <rFont val="Times New Roman"/>
        <family val="1"/>
      </rPr>
      <t xml:space="preserve"> Viešojo transporto e. bilieto sistemos vystymas Vilniaus regione</t>
    </r>
  </si>
  <si>
    <t>04.5.1-TID-R-514-01-0002</t>
  </si>
  <si>
    <t xml:space="preserve">2.3.4v </t>
  </si>
  <si>
    <r>
      <rPr>
        <b/>
        <sz val="9"/>
        <rFont val="Times New Roman"/>
        <family val="1"/>
      </rPr>
      <t>Veiksmas:</t>
    </r>
    <r>
      <rPr>
        <sz val="9"/>
        <rFont val="Times New Roman"/>
        <family val="1"/>
      </rPr>
      <t xml:space="preserve"> Elektromobilių įkrovimo stotelių įrengimas Vilniaus mieste</t>
    </r>
  </si>
  <si>
    <t>Projekto veiklos įgyvendintos.</t>
  </si>
  <si>
    <t xml:space="preserve">2.3.5v </t>
  </si>
  <si>
    <r>
      <rPr>
        <b/>
        <sz val="9"/>
        <rFont val="Times New Roman"/>
        <family val="1"/>
      </rPr>
      <t>Veiksmas:</t>
    </r>
    <r>
      <rPr>
        <sz val="9"/>
        <rFont val="Times New Roman"/>
        <family val="1"/>
      </rPr>
      <t xml:space="preserve"> Dviračių tako T. Narbuto g. nuo Pilaitės pr. iki Konstitucijos pr. įrengimas</t>
    </r>
  </si>
  <si>
    <t>04.5.1-TID-R-516-01-0008</t>
  </si>
  <si>
    <t>Statybos darbai baigti, tik nėra statybos užbaigimo akto.</t>
  </si>
  <si>
    <t xml:space="preserve">2.3.6v </t>
  </si>
  <si>
    <r>
      <rPr>
        <b/>
        <sz val="9"/>
        <rFont val="Times New Roman"/>
        <family val="1"/>
      </rPr>
      <t>Veiksmas:</t>
    </r>
    <r>
      <rPr>
        <sz val="9"/>
        <rFont val="Times New Roman"/>
        <family val="1"/>
      </rPr>
      <t xml:space="preserve"> Dviračių turizmo trasų ir maršrutų (jungčių su Trakų ir Vilniaus rajonų savivaldybėmis) ženklinimas </t>
    </r>
  </si>
  <si>
    <t xml:space="preserve">05.4.1-LVPA-R-821-01-0003  </t>
  </si>
  <si>
    <t xml:space="preserve">2.3.7v </t>
  </si>
  <si>
    <r>
      <rPr>
        <b/>
        <sz val="9"/>
        <rFont val="Times New Roman"/>
        <family val="1"/>
      </rPr>
      <t>Veiksmas:</t>
    </r>
    <r>
      <rPr>
        <sz val="9"/>
        <rFont val="Times New Roman"/>
        <family val="1"/>
      </rPr>
      <t xml:space="preserve"> Viešojo transporto eismo juostų plėtra Vilniaus miesto savivaldybės teritorijoje</t>
    </r>
  </si>
  <si>
    <t xml:space="preserve">Nr. 04.5.1-TID-R-514-01-0004 </t>
  </si>
  <si>
    <t xml:space="preserve">2.3.8v </t>
  </si>
  <si>
    <r>
      <rPr>
        <b/>
        <sz val="9"/>
        <rFont val="Times New Roman"/>
        <family val="1"/>
      </rPr>
      <t>Veiksmas:</t>
    </r>
    <r>
      <rPr>
        <sz val="9"/>
        <rFont val="Times New Roman"/>
        <family val="1"/>
      </rPr>
      <t xml:space="preserve"> Dviračių ir kitų riedėjimo priemonių laikymo ir saugojimo infrastruktūros įrengimas Vilniaus miesto savivaldybės teritorijoje</t>
    </r>
  </si>
  <si>
    <t>04.5.1-TID-R-514-01-0005</t>
  </si>
  <si>
    <t xml:space="preserve">2.3.9v </t>
  </si>
  <si>
    <r>
      <rPr>
        <b/>
        <sz val="9"/>
        <rFont val="Times New Roman"/>
        <family val="1"/>
      </rPr>
      <t xml:space="preserve">Veiksmas: </t>
    </r>
    <r>
      <rPr>
        <sz val="9"/>
        <rFont val="Times New Roman"/>
        <family val="1"/>
      </rPr>
      <t>Darnaus judumo plano parengimas</t>
    </r>
  </si>
  <si>
    <t>04.5.1-TID-V-513-01-0016</t>
  </si>
  <si>
    <t xml:space="preserve">2.3.10v </t>
  </si>
  <si>
    <r>
      <rPr>
        <b/>
        <sz val="9"/>
        <rFont val="Times New Roman"/>
        <family val="1"/>
      </rPr>
      <t>Veiksmas:</t>
    </r>
    <r>
      <rPr>
        <sz val="9"/>
        <rFont val="Times New Roman"/>
        <family val="1"/>
      </rPr>
      <t xml:space="preserve"> Transeuropinio tinklo jungties – Vilniaus miesto vakarinio aplinkkelio įrengimas (III etapas)</t>
    </r>
  </si>
  <si>
    <t>06.1.1-TID-V-502 01-0001</t>
  </si>
  <si>
    <t xml:space="preserve">2.3.11v </t>
  </si>
  <si>
    <r>
      <rPr>
        <b/>
        <sz val="9"/>
        <rFont val="Times New Roman"/>
        <family val="1"/>
      </rPr>
      <t>Veiksmas:</t>
    </r>
    <r>
      <rPr>
        <sz val="9"/>
        <rFont val="Times New Roman"/>
        <family val="1"/>
      </rPr>
      <t xml:space="preserve"> Vilniaus miesto aplinkos oro kokybės gerinimas </t>
    </r>
  </si>
  <si>
    <t>05.6.1-APVA-V-021-01-0005</t>
  </si>
  <si>
    <t xml:space="preserve">2.3.12v </t>
  </si>
  <si>
    <r>
      <rPr>
        <b/>
        <sz val="9"/>
        <rFont val="Times New Roman"/>
        <family val="1"/>
      </rPr>
      <t xml:space="preserve">Veiksmas: </t>
    </r>
    <r>
      <rPr>
        <sz val="9"/>
        <rFont val="Times New Roman"/>
        <family val="1"/>
      </rPr>
      <t xml:space="preserve">Paviršinių nuotekų sistemų tvarkymas Vilniaus mieste </t>
    </r>
  </si>
  <si>
    <t>05.1.1-APVA-R-007-01-0002</t>
  </si>
  <si>
    <t>Tvarkomi užbaigimo dokumentai su APVA.</t>
  </si>
  <si>
    <t>*Jeigu pildant lentelę yra reikalingos papildomos eilutės (pvz., kai programoje yra daugiau, nei pateikta formoje, tikslų, uždavinių, priemonių ir (ar) veiksmų), jas įterpkite. Jeigu pildant lentelę paaiškėja, kad formoje yra perteklinių eilučių (pvz., kai  programoje yra mažiau, nei pateikta formoje, tikslų, uždavinių, priemonių ir (ar) veiksmų  arba programoje nėra nustatyta veiksmų, kuriais įgyvendinama programos priemonė), jas ištrinkite. Lentelėje pateikta informacija apie programos tikslų, uždavinių, priemonių ir veiksmų numerius, pavadinimus turi sutapti su programoje nurodytu atitinkamo tikslo, uždavinio, priemonės, veiksmo numeriu ir pavadinimu.</t>
  </si>
  <si>
    <t xml:space="preserve">** Jeigu pildant lentelę yra reikalingos papildomos eilutės (pvz., kai programoje yra daugiau, nei pateikta formoje, efekto, rezultato ir (ar) produkto vertinimo kriterijų), jas įterpkite. Jeigu pildant lentelę paaiškėja, kad formoje yra perteklinių eilučių (pvz., kai  programoje yra mažiau, nei pateikta formoje, efekto, rezultato ir (ar) produkto vertinimo kriterijų), jas ištrinkite. </t>
  </si>
  <si>
    <t>*** Lentelėje pateikiama informacija apie siekiamas programos tikslo (-ų), uždavinio (-ių) ar priemonės (-ių) vertinimo kriterijų reikšmes turi sutapti su programos dalies ,,Programos įgyvendinimo teritorijos vystymo tikslai, uždaviniai ir priemonės“ lentelėse pateikta informacija apie kriterijų siekiamas reikšmes 2023 m. Lentelėje pateikiama informacija apie siekiamus veiksmo produkto vertinimo kriterijus  ir reikšmes turi atitikti  veiksmą atitinkančio projekto sutartyje numatytas pasiekti produkto vertinimo kriterijų  (rodiklių) reikšmes. Jeigu veiksmą atitinkančio projekto sutartis nėra sudaryta arba sudarytoje projekto sutartyje nenustatyta siekti produkto vertinimo kriterijaus, lentelėje įrašoma ,,nd“.</t>
  </si>
  <si>
    <t>**** Lentelėje pateikiama informacija apie iki ataskaitinio laikotarpio pabaigos siekiamas programos tikslo (-ų) ir uždavinio (-ių) vertinimo kriterijų  reikšmes; ši informacija turi sutapti su programos dalies ,,Programos įgyvendinimo teritorijos vystymo tikslai, uždaviniai ir priemonės“ lentelėse ,,Programos efekto ir rezultatų pasiekimo grafijas“ ir ,,Produktų sukūrimo grafijas (kaupiamuoju būdu)“ pateikta informacija.</t>
  </si>
  <si>
    <t>****Pateikiama informacija apie programoje nustatytus veiksmus, nurodant veiksmo įgyvendinimo būklę, pvz.: rengiama paraiška, pateikta paraiška, pasirašyta projekto sutartis, įgyvendinamas projektas, baigtas įgyvendinti, nuspręsta neteikti paraiškos, nuspręsta nefinansuoti projekto, nutraukta projekto sutartis ar kt.</t>
  </si>
  <si>
    <t>***** Jeigu veiksmą atitinkantį projektą numatyta finansuoti 2014–2020 metų Europos Sąjungos fondų investicijų veiksmų programos įgyvendinimo priemonių lėšomis, įrašomas projekto numeris, kuris projektui suteiktas pateikus įgyvendinančiajai institucijai paraišką dėl šio projekto finansavimo; kitu atveju (jeigu nurodyta paraiška nėra pateikta ir (ar) projektas nėra finansuojamas) įrašoma ,,nd“.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</si>
</sst>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
  </numFmts>
  <fonts count="18" x14ac:knownFonts="1">
    <font>
      <sz val="11"/>
      <color theme="1"/>
      <name val="Calibri"/>
      <family val="2"/>
      <charset val="186"/>
      <scheme val="minor"/>
    </font>
    <font>
      <sz val="11"/>
      <name val="Calibri"/>
      <family val="2"/>
      <charset val="186"/>
      <scheme val="minor"/>
    </font>
    <font>
      <sz val="12"/>
      <name val="Times New Roman"/>
      <family val="1"/>
      <charset val="186"/>
    </font>
    <font>
      <b/>
      <sz val="12"/>
      <name val="Times New Roman"/>
      <family val="1"/>
      <charset val="186"/>
    </font>
    <font>
      <sz val="10"/>
      <name val="Arial"/>
      <family val="2"/>
      <charset val="186"/>
    </font>
    <font>
      <i/>
      <sz val="9"/>
      <name val="Times New Roman"/>
      <family val="1"/>
    </font>
    <font>
      <b/>
      <sz val="9"/>
      <name val="Times New Roman"/>
      <family val="1"/>
    </font>
    <font>
      <sz val="9"/>
      <name val="Times New Roman"/>
      <family val="1"/>
    </font>
    <font>
      <sz val="8"/>
      <name val="Calibri"/>
      <family val="2"/>
      <charset val="186"/>
      <scheme val="minor"/>
    </font>
    <font>
      <sz val="12"/>
      <name val="Times New Roman"/>
      <family val="1"/>
    </font>
    <font>
      <i/>
      <sz val="11"/>
      <name val="Calibri"/>
      <family val="2"/>
      <scheme val="minor"/>
    </font>
    <font>
      <i/>
      <sz val="9"/>
      <name val="Calibri"/>
      <family val="2"/>
      <scheme val="minor"/>
    </font>
    <font>
      <sz val="11"/>
      <color rgb="FF00B050"/>
      <name val="Calibri"/>
      <family val="2"/>
      <charset val="186"/>
      <scheme val="minor"/>
    </font>
    <font>
      <sz val="9"/>
      <color rgb="FFFF0000"/>
      <name val="Times New Roman"/>
      <family val="1"/>
    </font>
    <font>
      <sz val="9"/>
      <name val="Times New Roman"/>
      <family val="1"/>
      <charset val="186"/>
    </font>
    <font>
      <b/>
      <sz val="9"/>
      <name val="Times New Roman"/>
      <family val="1"/>
      <charset val="186"/>
    </font>
    <font>
      <sz val="9"/>
      <name val="Calibri"/>
      <family val="2"/>
      <charset val="186"/>
      <scheme val="minor"/>
    </font>
    <font>
      <sz val="11"/>
      <color rgb="FFFF0000"/>
      <name val="Calibri"/>
      <family val="2"/>
      <charset val="186"/>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4" fillId="0" borderId="0"/>
  </cellStyleXfs>
  <cellXfs count="101">
    <xf numFmtId="0" fontId="0" fillId="0" borderId="0" xfId="0"/>
    <xf numFmtId="0" fontId="1" fillId="0" borderId="0" xfId="0" applyFont="1"/>
    <xf numFmtId="0" fontId="2" fillId="0" borderId="0" xfId="0" applyFont="1" applyAlignment="1">
      <alignment horizontal="left" vertical="center"/>
    </xf>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center" vertical="center"/>
    </xf>
    <xf numFmtId="0" fontId="6" fillId="0" borderId="2" xfId="0" applyFont="1" applyBorder="1" applyAlignment="1">
      <alignment vertical="center" wrapText="1"/>
    </xf>
    <xf numFmtId="0" fontId="7" fillId="0" borderId="2" xfId="0" applyFont="1" applyBorder="1" applyAlignment="1">
      <alignment vertical="center" wrapText="1"/>
    </xf>
    <xf numFmtId="0" fontId="7" fillId="2" borderId="2" xfId="0" applyFont="1" applyFill="1" applyBorder="1" applyAlignment="1">
      <alignment vertical="center" wrapText="1"/>
    </xf>
    <xf numFmtId="0" fontId="6" fillId="2" borderId="2" xfId="0" applyFont="1" applyFill="1" applyBorder="1" applyAlignment="1">
      <alignment vertical="center" wrapText="1"/>
    </xf>
    <xf numFmtId="0" fontId="1" fillId="0" borderId="0" xfId="0" applyFont="1" applyAlignment="1">
      <alignment wrapText="1"/>
    </xf>
    <xf numFmtId="0" fontId="0" fillId="0" borderId="0" xfId="0" applyAlignment="1">
      <alignment wrapText="1"/>
    </xf>
    <xf numFmtId="0" fontId="7"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4" fontId="7" fillId="2" borderId="2" xfId="0" applyNumberFormat="1" applyFont="1" applyFill="1" applyBorder="1" applyAlignment="1">
      <alignment vertical="center" wrapText="1"/>
    </xf>
    <xf numFmtId="0" fontId="6" fillId="0" borderId="1" xfId="0" applyFont="1" applyBorder="1" applyAlignment="1">
      <alignment horizontal="center" vertical="center" wrapText="1"/>
    </xf>
    <xf numFmtId="0" fontId="7" fillId="0" borderId="2" xfId="0" applyFont="1" applyBorder="1" applyAlignment="1">
      <alignment vertical="top" wrapText="1"/>
    </xf>
    <xf numFmtId="0" fontId="2" fillId="0" borderId="0" xfId="0" applyFont="1"/>
    <xf numFmtId="0" fontId="3" fillId="0" borderId="0" xfId="0" applyFont="1"/>
    <xf numFmtId="0" fontId="10" fillId="0" borderId="0" xfId="0" applyFont="1" applyAlignment="1">
      <alignment horizontal="left" vertical="top" wrapText="1"/>
    </xf>
    <xf numFmtId="4" fontId="11" fillId="0" borderId="0" xfId="0" applyNumberFormat="1" applyFont="1" applyAlignment="1">
      <alignment horizontal="left" vertical="top" wrapText="1"/>
    </xf>
    <xf numFmtId="0" fontId="12" fillId="0" borderId="0" xfId="0" applyFont="1"/>
    <xf numFmtId="0" fontId="6" fillId="0" borderId="11" xfId="0" applyFont="1" applyBorder="1" applyAlignment="1">
      <alignment horizontal="center" vertical="center" wrapText="1"/>
    </xf>
    <xf numFmtId="0" fontId="6" fillId="0" borderId="1" xfId="1" applyFont="1" applyBorder="1" applyAlignment="1">
      <alignment horizontal="center" vertical="center" wrapText="1"/>
    </xf>
    <xf numFmtId="0" fontId="9" fillId="0" borderId="0" xfId="0" applyFont="1" applyAlignment="1">
      <alignment horizontal="right" wrapText="1"/>
    </xf>
    <xf numFmtId="0" fontId="7" fillId="3" borderId="2" xfId="0" applyFont="1" applyFill="1" applyBorder="1" applyAlignment="1">
      <alignment vertical="center" wrapText="1"/>
    </xf>
    <xf numFmtId="0" fontId="7" fillId="0" borderId="2" xfId="0" applyFont="1" applyBorder="1" applyAlignment="1">
      <alignment horizontal="left" vertical="center" wrapText="1"/>
    </xf>
    <xf numFmtId="3" fontId="7" fillId="3" borderId="2" xfId="0" applyNumberFormat="1" applyFont="1" applyFill="1" applyBorder="1" applyAlignment="1">
      <alignment horizontal="center" vertical="center" wrapText="1"/>
    </xf>
    <xf numFmtId="165" fontId="7" fillId="3" borderId="2" xfId="0" applyNumberFormat="1" applyFont="1" applyFill="1" applyBorder="1" applyAlignment="1">
      <alignment horizontal="center" vertical="center" wrapText="1"/>
    </xf>
    <xf numFmtId="4" fontId="7" fillId="3" borderId="2" xfId="0" applyNumberFormat="1" applyFont="1" applyFill="1" applyBorder="1" applyAlignment="1">
      <alignment horizontal="center" vertical="center" wrapText="1"/>
    </xf>
    <xf numFmtId="0" fontId="5" fillId="3" borderId="2" xfId="0" applyFont="1" applyFill="1" applyBorder="1" applyAlignment="1">
      <alignment horizontal="left" vertical="top" wrapText="1"/>
    </xf>
    <xf numFmtId="0" fontId="7" fillId="2" borderId="2"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2" xfId="0" applyFont="1" applyFill="1" applyBorder="1" applyAlignment="1">
      <alignment horizontal="center" vertical="center" wrapText="1"/>
    </xf>
    <xf numFmtId="4" fontId="7" fillId="0" borderId="2" xfId="0" applyNumberFormat="1" applyFont="1" applyBorder="1" applyAlignment="1">
      <alignment horizontal="center" vertical="center" wrapText="1"/>
    </xf>
    <xf numFmtId="0" fontId="7" fillId="0" borderId="2" xfId="0" applyFont="1" applyBorder="1" applyAlignment="1">
      <alignment horizontal="left" vertical="top" wrapText="1"/>
    </xf>
    <xf numFmtId="3" fontId="7" fillId="0" borderId="2" xfId="0" applyNumberFormat="1" applyFont="1" applyBorder="1" applyAlignment="1">
      <alignment horizontal="center" vertical="center" wrapText="1"/>
    </xf>
    <xf numFmtId="0" fontId="6" fillId="3" borderId="2" xfId="0" applyFont="1" applyFill="1" applyBorder="1" applyAlignment="1">
      <alignment horizontal="center" vertical="center" wrapText="1"/>
    </xf>
    <xf numFmtId="0" fontId="6" fillId="3" borderId="2" xfId="0" applyFont="1" applyFill="1" applyBorder="1" applyAlignment="1">
      <alignment vertical="center" wrapText="1"/>
    </xf>
    <xf numFmtId="3" fontId="7" fillId="2" borderId="2" xfId="0" applyNumberFormat="1" applyFont="1" applyFill="1" applyBorder="1" applyAlignment="1">
      <alignment horizontal="center" vertical="center" wrapText="1"/>
    </xf>
    <xf numFmtId="4" fontId="7" fillId="2" borderId="2"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14" fillId="3" borderId="2" xfId="0" applyFont="1" applyFill="1" applyBorder="1" applyAlignment="1">
      <alignment vertical="center" wrapText="1"/>
    </xf>
    <xf numFmtId="0" fontId="7" fillId="5" borderId="2" xfId="0" applyFont="1" applyFill="1" applyBorder="1" applyAlignment="1">
      <alignment horizontal="left" vertical="center" wrapText="1"/>
    </xf>
    <xf numFmtId="0" fontId="6" fillId="0" borderId="2" xfId="0" applyFont="1" applyBorder="1" applyAlignment="1">
      <alignment vertical="top" wrapText="1"/>
    </xf>
    <xf numFmtId="164" fontId="13" fillId="2" borderId="2" xfId="0" applyNumberFormat="1" applyFont="1" applyFill="1" applyBorder="1" applyAlignment="1">
      <alignment horizontal="center" vertical="center"/>
    </xf>
    <xf numFmtId="3" fontId="13" fillId="2" borderId="2" xfId="0" applyNumberFormat="1" applyFont="1" applyFill="1" applyBorder="1" applyAlignment="1">
      <alignment horizontal="center" vertical="center" wrapText="1"/>
    </xf>
    <xf numFmtId="0" fontId="14" fillId="3" borderId="2" xfId="0" applyFont="1" applyFill="1" applyBorder="1" applyAlignment="1">
      <alignment horizontal="left" vertical="center" wrapText="1"/>
    </xf>
    <xf numFmtId="4" fontId="16" fillId="3" borderId="2" xfId="0" applyNumberFormat="1" applyFont="1" applyFill="1" applyBorder="1" applyAlignment="1">
      <alignment horizontal="center" vertical="center"/>
    </xf>
    <xf numFmtId="4" fontId="7" fillId="5" borderId="2" xfId="0" applyNumberFormat="1" applyFont="1" applyFill="1" applyBorder="1" applyAlignment="1">
      <alignment horizontal="center" vertical="center" wrapText="1"/>
    </xf>
    <xf numFmtId="4" fontId="16" fillId="3" borderId="0" xfId="0" applyNumberFormat="1" applyFont="1" applyFill="1" applyAlignment="1">
      <alignment horizontal="center" vertical="center"/>
    </xf>
    <xf numFmtId="164" fontId="7" fillId="0" borderId="2" xfId="0" applyNumberFormat="1" applyFont="1" applyBorder="1" applyAlignment="1">
      <alignment horizontal="center" vertical="center"/>
    </xf>
    <xf numFmtId="4" fontId="7" fillId="4" borderId="2" xfId="0" applyNumberFormat="1" applyFont="1" applyFill="1" applyBorder="1" applyAlignment="1">
      <alignment horizontal="center" vertical="center" wrapText="1"/>
    </xf>
    <xf numFmtId="3" fontId="7" fillId="4" borderId="2" xfId="0" applyNumberFormat="1" applyFont="1" applyFill="1" applyBorder="1" applyAlignment="1">
      <alignment horizontal="center" vertical="center" wrapText="1"/>
    </xf>
    <xf numFmtId="0" fontId="17" fillId="0" borderId="0" xfId="0" applyFont="1"/>
    <xf numFmtId="0" fontId="3" fillId="0" borderId="0" xfId="0" applyFont="1" applyAlignment="1">
      <alignment horizontal="center" wrapText="1"/>
    </xf>
    <xf numFmtId="14" fontId="3" fillId="0" borderId="0" xfId="0" applyNumberFormat="1" applyFont="1" applyAlignment="1">
      <alignment horizontal="center"/>
    </xf>
    <xf numFmtId="0" fontId="9" fillId="0" borderId="11" xfId="0" applyFont="1" applyBorder="1" applyAlignment="1">
      <alignment vertical="center"/>
    </xf>
    <xf numFmtId="0" fontId="9" fillId="0" borderId="0" xfId="0" applyFont="1" applyAlignment="1">
      <alignment vertical="center"/>
    </xf>
    <xf numFmtId="0" fontId="9" fillId="0" borderId="12" xfId="0" applyFont="1" applyBorder="1" applyAlignment="1">
      <alignment vertical="center"/>
    </xf>
    <xf numFmtId="0" fontId="5" fillId="0" borderId="0" xfId="0" applyFont="1" applyAlignment="1">
      <alignment horizontal="left" vertical="top" wrapText="1"/>
    </xf>
    <xf numFmtId="0" fontId="6" fillId="0" borderId="0" xfId="0" applyFont="1" applyAlignment="1">
      <alignment horizontal="left" vertical="top" wrapText="1"/>
    </xf>
    <xf numFmtId="0" fontId="5" fillId="0" borderId="0" xfId="0" applyFont="1" applyAlignment="1">
      <alignment horizontal="left" wrapText="1"/>
    </xf>
    <xf numFmtId="0" fontId="6" fillId="0" borderId="0" xfId="0" applyFont="1" applyAlignment="1">
      <alignment horizontal="left" wrapText="1"/>
    </xf>
    <xf numFmtId="0" fontId="9" fillId="0" borderId="11" xfId="0" applyFont="1" applyBorder="1" applyAlignment="1">
      <alignment vertical="center" wrapText="1"/>
    </xf>
    <xf numFmtId="0" fontId="9" fillId="0" borderId="0" xfId="0" applyFont="1" applyAlignment="1">
      <alignment vertical="center" wrapText="1"/>
    </xf>
    <xf numFmtId="0" fontId="9" fillId="0" borderId="12" xfId="0" applyFont="1" applyBorder="1" applyAlignment="1">
      <alignment vertical="center" wrapText="1"/>
    </xf>
    <xf numFmtId="0" fontId="9" fillId="0" borderId="11" xfId="0" applyFont="1" applyBorder="1" applyAlignment="1">
      <alignment horizontal="left"/>
    </xf>
    <xf numFmtId="0" fontId="9" fillId="0" borderId="0" xfId="0" applyFont="1" applyAlignment="1">
      <alignment horizontal="left"/>
    </xf>
    <xf numFmtId="0" fontId="9" fillId="0" borderId="9" xfId="0" applyFont="1" applyBorder="1" applyAlignment="1">
      <alignment vertical="center" wrapText="1"/>
    </xf>
    <xf numFmtId="0" fontId="9" fillId="0" borderId="7" xfId="0" applyFont="1" applyBorder="1" applyAlignment="1">
      <alignment vertical="center" wrapText="1"/>
    </xf>
    <xf numFmtId="0" fontId="9" fillId="0" borderId="10" xfId="0" applyFont="1" applyBorder="1" applyAlignment="1">
      <alignment vertical="center" wrapText="1"/>
    </xf>
    <xf numFmtId="0" fontId="9" fillId="0" borderId="9" xfId="0" applyFont="1" applyBorder="1" applyAlignment="1">
      <alignment vertical="center"/>
    </xf>
    <xf numFmtId="0" fontId="9" fillId="0" borderId="7" xfId="0" applyFont="1" applyBorder="1" applyAlignment="1">
      <alignment vertical="center"/>
    </xf>
    <xf numFmtId="0" fontId="9" fillId="0" borderId="10" xfId="0" applyFont="1" applyBorder="1" applyAlignment="1">
      <alignment vertical="center"/>
    </xf>
    <xf numFmtId="0" fontId="9" fillId="0" borderId="3" xfId="0" applyFont="1" applyBorder="1" applyAlignment="1">
      <alignment horizontal="left"/>
    </xf>
    <xf numFmtId="0" fontId="9" fillId="0" borderId="4" xfId="0" applyFont="1" applyBorder="1" applyAlignment="1">
      <alignment horizontal="left"/>
    </xf>
    <xf numFmtId="0" fontId="9" fillId="0" borderId="8" xfId="0" applyFont="1" applyBorder="1" applyAlignment="1">
      <alignment horizontal="left"/>
    </xf>
    <xf numFmtId="0" fontId="9" fillId="0" borderId="13" xfId="0" applyFont="1" applyBorder="1" applyAlignment="1">
      <alignment vertical="center"/>
    </xf>
    <xf numFmtId="0" fontId="9" fillId="0" borderId="6" xfId="0" applyFont="1" applyBorder="1" applyAlignment="1">
      <alignment vertical="center"/>
    </xf>
    <xf numFmtId="0" fontId="9" fillId="0" borderId="14" xfId="0" applyFont="1" applyBorder="1" applyAlignment="1">
      <alignment vertical="center"/>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1" applyFont="1" applyBorder="1" applyAlignment="1">
      <alignment horizontal="center" vertical="center" wrapText="1"/>
    </xf>
    <xf numFmtId="0" fontId="7" fillId="0" borderId="4" xfId="0" applyFont="1" applyBorder="1" applyAlignment="1">
      <alignment horizontal="center" vertical="center" wrapText="1"/>
    </xf>
    <xf numFmtId="0" fontId="9" fillId="0" borderId="9" xfId="0" applyFont="1" applyBorder="1" applyAlignment="1">
      <alignment horizontal="left" vertical="center" wrapText="1"/>
    </xf>
    <xf numFmtId="0" fontId="9" fillId="0" borderId="7" xfId="0" applyFont="1" applyBorder="1" applyAlignment="1">
      <alignment horizontal="left" vertical="center" wrapText="1"/>
    </xf>
    <xf numFmtId="0" fontId="9" fillId="0" borderId="10" xfId="0" applyFont="1" applyBorder="1" applyAlignment="1">
      <alignment horizontal="left" vertical="center" wrapText="1"/>
    </xf>
    <xf numFmtId="0" fontId="5" fillId="0" borderId="0" xfId="0" applyFont="1" applyAlignment="1">
      <alignment horizontal="center"/>
    </xf>
    <xf numFmtId="0" fontId="5" fillId="0" borderId="0" xfId="0" applyFont="1" applyAlignment="1">
      <alignment horizontal="center" vertical="center"/>
    </xf>
    <xf numFmtId="0" fontId="9" fillId="0" borderId="13" xfId="0" applyFont="1" applyBorder="1" applyAlignment="1">
      <alignment horizontal="left" vertical="center"/>
    </xf>
    <xf numFmtId="0" fontId="9" fillId="0" borderId="6" xfId="0" applyFont="1" applyBorder="1" applyAlignment="1">
      <alignment horizontal="left" vertical="center"/>
    </xf>
    <xf numFmtId="0" fontId="9" fillId="0" borderId="14" xfId="0" applyFont="1" applyBorder="1" applyAlignment="1">
      <alignment horizontal="left" vertical="center"/>
    </xf>
    <xf numFmtId="0" fontId="3" fillId="0" borderId="0" xfId="0" applyFont="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8" xfId="0" applyFont="1" applyBorder="1" applyAlignment="1">
      <alignment horizontal="center"/>
    </xf>
  </cellXfs>
  <cellStyles count="2">
    <cellStyle name="Įprastas" xfId="0" builtinId="0"/>
    <cellStyle name="Įprastas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47"/>
  <sheetViews>
    <sheetView tabSelected="1" topLeftCell="A215" zoomScaleNormal="100" workbookViewId="0">
      <selection activeCell="R238" sqref="R238"/>
    </sheetView>
  </sheetViews>
  <sheetFormatPr defaultRowHeight="15" x14ac:dyDescent="0.25"/>
  <cols>
    <col min="1" max="1" width="9.140625" style="1"/>
    <col min="2" max="2" width="47.85546875" style="1" customWidth="1"/>
    <col min="3" max="3" width="9.140625" style="1" customWidth="1"/>
    <col min="4" max="4" width="35.140625" style="1" customWidth="1"/>
    <col min="5" max="5" width="10.7109375" style="1" customWidth="1"/>
    <col min="6" max="6" width="12" style="1" customWidth="1"/>
    <col min="7" max="7" width="14.5703125" style="1" customWidth="1"/>
    <col min="8" max="8" width="9.85546875" style="1" customWidth="1"/>
    <col min="9" max="9" width="14.42578125" style="1" customWidth="1"/>
    <col min="10" max="10" width="17.28515625" style="1" customWidth="1"/>
    <col min="11" max="11" width="13.42578125" style="1" customWidth="1"/>
    <col min="12" max="12" width="15.140625" style="1" customWidth="1"/>
    <col min="13" max="13" width="12.85546875" style="1" customWidth="1"/>
    <col min="14" max="14" width="17.7109375" style="1" customWidth="1"/>
    <col min="15" max="15" width="13.28515625" style="1" customWidth="1"/>
    <col min="16" max="16" width="12.140625" style="1" customWidth="1"/>
    <col min="17" max="17" width="12.5703125" style="1" customWidth="1"/>
    <col min="18" max="18" width="61.7109375" style="1" customWidth="1"/>
    <col min="19" max="19" width="35.140625" customWidth="1"/>
  </cols>
  <sheetData>
    <row r="1" spans="1:18" ht="18" customHeight="1" x14ac:dyDescent="0.25">
      <c r="R1" s="10"/>
    </row>
    <row r="2" spans="1:18" ht="31.5" x14ac:dyDescent="0.25">
      <c r="D2" s="2"/>
      <c r="E2" s="2"/>
      <c r="F2" s="2"/>
      <c r="G2" s="2"/>
      <c r="H2" s="2"/>
      <c r="I2" s="2"/>
      <c r="J2" s="2"/>
      <c r="K2" s="2"/>
      <c r="L2" s="2"/>
      <c r="M2" s="2"/>
      <c r="N2" s="2"/>
      <c r="P2" s="18"/>
      <c r="R2" s="25" t="s">
        <v>0</v>
      </c>
    </row>
    <row r="3" spans="1:18" ht="15.75" x14ac:dyDescent="0.25">
      <c r="D3" s="3"/>
      <c r="E3" s="3"/>
      <c r="F3" s="3"/>
      <c r="G3" s="3"/>
      <c r="H3" s="3"/>
      <c r="I3" s="3"/>
      <c r="J3" s="3"/>
      <c r="K3" s="3"/>
      <c r="L3" s="3"/>
      <c r="M3" s="3"/>
      <c r="N3" s="3"/>
      <c r="P3" s="18"/>
    </row>
    <row r="4" spans="1:18" ht="15.75" x14ac:dyDescent="0.25">
      <c r="D4" s="3"/>
      <c r="E4" s="3"/>
      <c r="F4" s="3"/>
      <c r="G4" s="3"/>
      <c r="H4" s="3"/>
      <c r="I4" s="3"/>
      <c r="J4" s="3"/>
      <c r="K4" s="3"/>
      <c r="L4" s="3"/>
      <c r="M4" s="3"/>
      <c r="N4" s="3"/>
      <c r="P4" s="18"/>
    </row>
    <row r="5" spans="1:18" ht="15.75" customHeight="1" x14ac:dyDescent="0.25">
      <c r="A5" s="10"/>
      <c r="B5" s="56" t="s">
        <v>1</v>
      </c>
      <c r="C5" s="56"/>
      <c r="D5" s="56"/>
      <c r="E5" s="56"/>
      <c r="F5" s="56"/>
      <c r="G5" s="56"/>
      <c r="H5" s="56"/>
      <c r="I5" s="56"/>
      <c r="J5" s="56"/>
      <c r="K5" s="56"/>
      <c r="L5" s="56"/>
      <c r="M5" s="56"/>
      <c r="N5" s="56"/>
      <c r="O5" s="56"/>
      <c r="P5" s="56"/>
      <c r="Q5" s="56"/>
      <c r="R5" s="56"/>
    </row>
    <row r="6" spans="1:18" ht="15.75" customHeight="1" x14ac:dyDescent="0.25">
      <c r="A6" s="91" t="s">
        <v>2</v>
      </c>
      <c r="B6" s="91"/>
      <c r="C6" s="91"/>
      <c r="D6" s="91"/>
      <c r="E6" s="91"/>
      <c r="F6" s="91"/>
      <c r="G6" s="91"/>
      <c r="H6" s="91"/>
      <c r="I6" s="91"/>
      <c r="J6" s="91"/>
      <c r="K6" s="91"/>
      <c r="L6" s="91"/>
      <c r="M6" s="91"/>
      <c r="N6" s="91"/>
      <c r="O6" s="91"/>
      <c r="P6" s="91"/>
      <c r="Q6" s="91"/>
      <c r="R6" s="91"/>
    </row>
    <row r="7" spans="1:18" ht="15.75" x14ac:dyDescent="0.25">
      <c r="A7" s="96" t="s">
        <v>3</v>
      </c>
      <c r="B7" s="96"/>
      <c r="C7" s="96"/>
      <c r="D7" s="96"/>
      <c r="E7" s="96"/>
      <c r="F7" s="96"/>
      <c r="G7" s="96"/>
      <c r="H7" s="96"/>
      <c r="I7" s="96"/>
      <c r="J7" s="96"/>
      <c r="K7" s="96"/>
      <c r="L7" s="96"/>
      <c r="M7" s="96"/>
      <c r="N7" s="96"/>
      <c r="O7" s="96"/>
      <c r="P7" s="96"/>
      <c r="Q7" s="96"/>
      <c r="R7" s="96"/>
    </row>
    <row r="8" spans="1:18" ht="15.75" x14ac:dyDescent="0.25">
      <c r="A8" s="57">
        <v>45323</v>
      </c>
      <c r="B8" s="57"/>
      <c r="C8" s="57"/>
      <c r="D8" s="57"/>
      <c r="E8" s="57"/>
      <c r="F8" s="57"/>
      <c r="G8" s="57"/>
      <c r="H8" s="57"/>
      <c r="I8" s="57"/>
      <c r="J8" s="57"/>
      <c r="K8" s="57"/>
      <c r="L8" s="57"/>
      <c r="M8" s="57"/>
      <c r="N8" s="57"/>
      <c r="O8" s="57"/>
      <c r="P8" s="57"/>
      <c r="Q8" s="57"/>
      <c r="R8" s="57"/>
    </row>
    <row r="9" spans="1:18" ht="15.75" customHeight="1" x14ac:dyDescent="0.25">
      <c r="A9" s="92" t="s">
        <v>4</v>
      </c>
      <c r="B9" s="92"/>
      <c r="C9" s="92"/>
      <c r="D9" s="92"/>
      <c r="E9" s="92"/>
      <c r="F9" s="92"/>
      <c r="G9" s="92"/>
      <c r="H9" s="92"/>
      <c r="I9" s="92"/>
      <c r="J9" s="92"/>
      <c r="K9" s="92"/>
      <c r="L9" s="92"/>
      <c r="M9" s="92"/>
      <c r="N9" s="92"/>
      <c r="O9" s="92"/>
      <c r="P9" s="92"/>
      <c r="Q9" s="92"/>
      <c r="R9" s="92"/>
    </row>
    <row r="10" spans="1:18" ht="15.75" x14ac:dyDescent="0.25">
      <c r="A10" s="19"/>
      <c r="B10" s="19"/>
      <c r="D10" s="5"/>
      <c r="E10" s="5"/>
      <c r="F10" s="5"/>
      <c r="G10" s="5"/>
      <c r="H10" s="5"/>
      <c r="I10" s="5"/>
      <c r="J10" s="5"/>
      <c r="K10" s="5"/>
      <c r="L10" s="5"/>
      <c r="M10" s="5"/>
      <c r="N10" s="5"/>
    </row>
    <row r="11" spans="1:18" ht="15.75" x14ac:dyDescent="0.25">
      <c r="A11" s="19"/>
      <c r="B11" s="19"/>
      <c r="D11" s="5"/>
      <c r="E11" s="5"/>
      <c r="F11" s="5"/>
      <c r="G11" s="5"/>
      <c r="H11" s="5"/>
      <c r="I11" s="5"/>
      <c r="J11" s="5"/>
      <c r="K11" s="5"/>
      <c r="L11" s="5"/>
      <c r="M11" s="5"/>
      <c r="N11" s="5"/>
    </row>
    <row r="12" spans="1:18" ht="15.75" x14ac:dyDescent="0.25">
      <c r="A12" s="19"/>
      <c r="B12" s="19"/>
      <c r="D12" s="5"/>
      <c r="E12" s="5"/>
      <c r="F12" s="5"/>
      <c r="G12" s="5"/>
      <c r="H12" s="5"/>
      <c r="I12" s="5"/>
      <c r="J12" s="5"/>
      <c r="K12" s="5"/>
      <c r="L12" s="5"/>
      <c r="M12" s="5"/>
      <c r="N12" s="5"/>
    </row>
    <row r="13" spans="1:18" ht="15.75" x14ac:dyDescent="0.25">
      <c r="A13" s="4" t="s">
        <v>5</v>
      </c>
      <c r="B13" s="19"/>
      <c r="D13" s="5"/>
      <c r="E13" s="5"/>
      <c r="F13" s="5"/>
      <c r="G13" s="5"/>
      <c r="H13" s="5"/>
      <c r="I13" s="5"/>
      <c r="J13" s="5"/>
      <c r="K13" s="5"/>
      <c r="L13" s="5"/>
      <c r="M13" s="5"/>
      <c r="N13" s="5"/>
    </row>
    <row r="14" spans="1:18" ht="15.75" x14ac:dyDescent="0.25">
      <c r="A14" s="97" t="s">
        <v>6</v>
      </c>
      <c r="B14" s="97"/>
      <c r="C14" s="97"/>
      <c r="D14" s="97"/>
      <c r="E14" s="98" t="s">
        <v>7</v>
      </c>
      <c r="F14" s="99"/>
      <c r="G14" s="99"/>
      <c r="H14" s="99"/>
      <c r="I14" s="99"/>
      <c r="J14" s="99"/>
      <c r="K14" s="99"/>
      <c r="L14" s="99"/>
      <c r="M14" s="99"/>
      <c r="N14" s="99"/>
      <c r="O14" s="99"/>
      <c r="P14" s="99"/>
      <c r="Q14" s="99"/>
      <c r="R14" s="100"/>
    </row>
    <row r="15" spans="1:18" ht="15.75" x14ac:dyDescent="0.25">
      <c r="A15" s="76" t="s">
        <v>8</v>
      </c>
      <c r="B15" s="77"/>
      <c r="C15" s="77"/>
      <c r="D15" s="77"/>
      <c r="E15" s="77"/>
      <c r="F15" s="77"/>
      <c r="G15" s="77"/>
      <c r="H15" s="77"/>
      <c r="I15" s="77"/>
      <c r="J15" s="77"/>
      <c r="K15" s="77"/>
      <c r="L15" s="77"/>
      <c r="M15" s="77"/>
      <c r="N15" s="77"/>
      <c r="O15" s="77"/>
      <c r="P15" s="77"/>
      <c r="Q15" s="77"/>
      <c r="R15" s="78"/>
    </row>
    <row r="16" spans="1:18" s="11" customFormat="1" ht="15.75" x14ac:dyDescent="0.25">
      <c r="A16" s="88"/>
      <c r="B16" s="89"/>
      <c r="C16" s="89"/>
      <c r="D16" s="90"/>
      <c r="E16" s="70"/>
      <c r="F16" s="71"/>
      <c r="G16" s="71"/>
      <c r="H16" s="71"/>
      <c r="I16" s="71"/>
      <c r="J16" s="71"/>
      <c r="K16" s="71"/>
      <c r="L16" s="71"/>
      <c r="M16" s="71"/>
      <c r="N16" s="71"/>
      <c r="O16" s="71"/>
      <c r="P16" s="71"/>
      <c r="Q16" s="71"/>
      <c r="R16" s="72"/>
    </row>
    <row r="17" spans="1:18" ht="15.75" x14ac:dyDescent="0.25">
      <c r="A17" s="93"/>
      <c r="B17" s="94"/>
      <c r="C17" s="94"/>
      <c r="D17" s="95"/>
      <c r="E17" s="79"/>
      <c r="F17" s="80"/>
      <c r="G17" s="80"/>
      <c r="H17" s="80"/>
      <c r="I17" s="80"/>
      <c r="J17" s="80"/>
      <c r="K17" s="80"/>
      <c r="L17" s="80"/>
      <c r="M17" s="80"/>
      <c r="N17" s="80"/>
      <c r="O17" s="80"/>
      <c r="P17" s="80"/>
      <c r="Q17" s="80"/>
      <c r="R17" s="81"/>
    </row>
    <row r="18" spans="1:18" ht="15.75" x14ac:dyDescent="0.25">
      <c r="A18" s="68" t="s">
        <v>9</v>
      </c>
      <c r="B18" s="69"/>
      <c r="C18" s="69"/>
      <c r="D18" s="69"/>
      <c r="E18" s="69"/>
      <c r="F18" s="69"/>
      <c r="G18" s="69"/>
      <c r="H18" s="69"/>
      <c r="I18" s="69"/>
      <c r="J18" s="69"/>
      <c r="K18" s="69"/>
      <c r="L18" s="69"/>
      <c r="M18" s="69"/>
      <c r="N18" s="69"/>
      <c r="O18" s="69"/>
      <c r="P18" s="69"/>
      <c r="Q18" s="69"/>
      <c r="R18" s="69"/>
    </row>
    <row r="19" spans="1:18" ht="15.75" x14ac:dyDescent="0.25">
      <c r="A19" s="73"/>
      <c r="B19" s="74"/>
      <c r="C19" s="74"/>
      <c r="D19" s="75"/>
      <c r="E19" s="70"/>
      <c r="F19" s="71"/>
      <c r="G19" s="71"/>
      <c r="H19" s="71"/>
      <c r="I19" s="71"/>
      <c r="J19" s="71"/>
      <c r="K19" s="71"/>
      <c r="L19" s="71"/>
      <c r="M19" s="71"/>
      <c r="N19" s="71"/>
      <c r="O19" s="71"/>
      <c r="P19" s="71"/>
      <c r="Q19" s="71"/>
      <c r="R19" s="72"/>
    </row>
    <row r="20" spans="1:18" ht="15.75" x14ac:dyDescent="0.25">
      <c r="A20" s="58"/>
      <c r="B20" s="59"/>
      <c r="C20" s="59"/>
      <c r="D20" s="60"/>
      <c r="E20" s="58"/>
      <c r="F20" s="59"/>
      <c r="G20" s="59"/>
      <c r="H20" s="59"/>
      <c r="I20" s="59"/>
      <c r="J20" s="59"/>
      <c r="K20" s="59"/>
      <c r="L20" s="59"/>
      <c r="M20" s="59"/>
      <c r="N20" s="59"/>
      <c r="O20" s="59"/>
      <c r="P20" s="59"/>
      <c r="Q20" s="59"/>
      <c r="R20" s="60"/>
    </row>
    <row r="21" spans="1:18" ht="15.75" x14ac:dyDescent="0.25">
      <c r="A21" s="76" t="s">
        <v>10</v>
      </c>
      <c r="B21" s="77"/>
      <c r="C21" s="77"/>
      <c r="D21" s="77"/>
      <c r="E21" s="77"/>
      <c r="F21" s="77"/>
      <c r="G21" s="77"/>
      <c r="H21" s="77"/>
      <c r="I21" s="77"/>
      <c r="J21" s="77"/>
      <c r="K21" s="77"/>
      <c r="L21" s="77"/>
      <c r="M21" s="77"/>
      <c r="N21" s="77"/>
      <c r="O21" s="77"/>
      <c r="P21" s="77"/>
      <c r="Q21" s="77"/>
      <c r="R21" s="78"/>
    </row>
    <row r="22" spans="1:18" ht="15.75" x14ac:dyDescent="0.25">
      <c r="A22" s="58"/>
      <c r="B22" s="59"/>
      <c r="C22" s="59"/>
      <c r="D22" s="60"/>
      <c r="E22" s="65"/>
      <c r="F22" s="66"/>
      <c r="G22" s="66"/>
      <c r="H22" s="66"/>
      <c r="I22" s="66"/>
      <c r="J22" s="66"/>
      <c r="K22" s="66"/>
      <c r="L22" s="66"/>
      <c r="M22" s="66"/>
      <c r="N22" s="66"/>
      <c r="O22" s="66"/>
      <c r="P22" s="66"/>
      <c r="Q22" s="66"/>
      <c r="R22" s="67"/>
    </row>
    <row r="23" spans="1:18" ht="15.75" x14ac:dyDescent="0.25">
      <c r="A23" s="58"/>
      <c r="B23" s="59"/>
      <c r="C23" s="59"/>
      <c r="D23" s="60"/>
      <c r="E23" s="58"/>
      <c r="F23" s="59"/>
      <c r="G23" s="59"/>
      <c r="H23" s="59"/>
      <c r="I23" s="59"/>
      <c r="J23" s="59"/>
      <c r="K23" s="59"/>
      <c r="L23" s="59"/>
      <c r="M23" s="59"/>
      <c r="N23" s="59"/>
      <c r="O23" s="59"/>
      <c r="P23" s="59"/>
      <c r="Q23" s="59"/>
      <c r="R23" s="60"/>
    </row>
    <row r="24" spans="1:18" ht="15.75" x14ac:dyDescent="0.25">
      <c r="A24" s="76" t="s">
        <v>11</v>
      </c>
      <c r="B24" s="77"/>
      <c r="C24" s="77"/>
      <c r="D24" s="77"/>
      <c r="E24" s="77"/>
      <c r="F24" s="77"/>
      <c r="G24" s="77"/>
      <c r="H24" s="77"/>
      <c r="I24" s="77"/>
      <c r="J24" s="77"/>
      <c r="K24" s="77"/>
      <c r="L24" s="77"/>
      <c r="M24" s="77"/>
      <c r="N24" s="77"/>
      <c r="O24" s="77"/>
      <c r="P24" s="77"/>
      <c r="Q24" s="77"/>
      <c r="R24" s="78"/>
    </row>
    <row r="25" spans="1:18" ht="15.75" x14ac:dyDescent="0.25">
      <c r="A25" s="70"/>
      <c r="B25" s="71"/>
      <c r="C25" s="71"/>
      <c r="D25" s="72"/>
      <c r="E25" s="58"/>
      <c r="F25" s="59"/>
      <c r="G25" s="59"/>
      <c r="H25" s="59"/>
      <c r="I25" s="59"/>
      <c r="J25" s="59"/>
      <c r="K25" s="59"/>
      <c r="L25" s="59"/>
      <c r="M25" s="59"/>
      <c r="N25" s="59"/>
      <c r="O25" s="59"/>
      <c r="P25" s="59"/>
      <c r="Q25" s="59"/>
      <c r="R25" s="60"/>
    </row>
    <row r="26" spans="1:18" ht="15.75" x14ac:dyDescent="0.25">
      <c r="A26" s="79"/>
      <c r="B26" s="80"/>
      <c r="C26" s="80"/>
      <c r="D26" s="81"/>
      <c r="E26" s="79"/>
      <c r="F26" s="80"/>
      <c r="G26" s="80"/>
      <c r="H26" s="80"/>
      <c r="I26" s="80"/>
      <c r="J26" s="80"/>
      <c r="K26" s="80"/>
      <c r="L26" s="80"/>
      <c r="M26" s="80"/>
      <c r="N26" s="80"/>
      <c r="O26" s="80"/>
      <c r="P26" s="80"/>
      <c r="Q26" s="80"/>
      <c r="R26" s="81"/>
    </row>
    <row r="27" spans="1:18" ht="15.75" customHeight="1" x14ac:dyDescent="0.25">
      <c r="A27" s="63" t="s">
        <v>12</v>
      </c>
      <c r="B27" s="64"/>
      <c r="C27" s="64"/>
      <c r="D27" s="64"/>
      <c r="E27" s="64"/>
      <c r="F27" s="64"/>
      <c r="G27" s="64"/>
      <c r="H27" s="64"/>
      <c r="I27" s="64"/>
      <c r="J27" s="64"/>
      <c r="K27" s="64"/>
      <c r="L27" s="64"/>
      <c r="M27" s="64"/>
      <c r="N27" s="64"/>
      <c r="O27" s="64"/>
      <c r="P27" s="64"/>
      <c r="Q27" s="64"/>
      <c r="R27" s="64"/>
    </row>
    <row r="28" spans="1:18" ht="15.75" customHeight="1" x14ac:dyDescent="0.25">
      <c r="A28" s="63" t="s">
        <v>13</v>
      </c>
      <c r="B28" s="64"/>
      <c r="C28" s="64"/>
      <c r="D28" s="64"/>
      <c r="E28" s="64"/>
      <c r="F28" s="64"/>
      <c r="G28" s="64"/>
      <c r="H28" s="64"/>
      <c r="I28" s="64"/>
      <c r="J28" s="64"/>
      <c r="K28" s="64"/>
      <c r="L28" s="64"/>
      <c r="M28" s="64"/>
      <c r="N28" s="64"/>
      <c r="O28" s="64"/>
      <c r="P28" s="64"/>
      <c r="Q28" s="64"/>
      <c r="R28" s="64"/>
    </row>
    <row r="29" spans="1:18" ht="15.75" x14ac:dyDescent="0.25">
      <c r="A29" s="19"/>
      <c r="B29" s="19"/>
      <c r="D29" s="3"/>
      <c r="E29" s="3"/>
      <c r="F29" s="3"/>
      <c r="G29" s="3"/>
      <c r="H29" s="3"/>
      <c r="I29" s="3"/>
      <c r="J29" s="3"/>
      <c r="K29" s="3"/>
      <c r="L29" s="3"/>
      <c r="M29" s="3"/>
      <c r="N29" s="3"/>
    </row>
    <row r="30" spans="1:18" ht="15.75" x14ac:dyDescent="0.25">
      <c r="A30" s="4" t="s">
        <v>14</v>
      </c>
      <c r="B30" s="4"/>
    </row>
    <row r="31" spans="1:18" ht="22.5" customHeight="1" x14ac:dyDescent="0.25">
      <c r="A31" s="84" t="s">
        <v>15</v>
      </c>
      <c r="B31" s="84" t="s">
        <v>16</v>
      </c>
      <c r="C31" s="82" t="s">
        <v>17</v>
      </c>
      <c r="D31" s="83"/>
      <c r="E31" s="83"/>
      <c r="F31" s="83"/>
      <c r="G31" s="83"/>
      <c r="H31" s="82" t="s">
        <v>18</v>
      </c>
      <c r="I31" s="83"/>
      <c r="J31" s="83"/>
      <c r="K31" s="83"/>
      <c r="L31" s="86" t="s">
        <v>19</v>
      </c>
      <c r="M31" s="87"/>
      <c r="N31" s="87"/>
      <c r="O31" s="86" t="s">
        <v>20</v>
      </c>
      <c r="P31" s="87"/>
      <c r="Q31" s="87"/>
      <c r="R31" s="82" t="s">
        <v>21</v>
      </c>
    </row>
    <row r="32" spans="1:18" ht="124.5" customHeight="1" x14ac:dyDescent="0.25">
      <c r="A32" s="85"/>
      <c r="B32" s="85"/>
      <c r="C32" s="16" t="s">
        <v>22</v>
      </c>
      <c r="D32" s="16" t="s">
        <v>23</v>
      </c>
      <c r="E32" s="16" t="s">
        <v>24</v>
      </c>
      <c r="F32" s="16" t="s">
        <v>25</v>
      </c>
      <c r="G32" s="16" t="s">
        <v>26</v>
      </c>
      <c r="H32" s="23" t="s">
        <v>27</v>
      </c>
      <c r="I32" s="23" t="s">
        <v>28</v>
      </c>
      <c r="J32" s="23" t="s">
        <v>29</v>
      </c>
      <c r="K32" s="23" t="s">
        <v>30</v>
      </c>
      <c r="L32" s="24" t="s">
        <v>31</v>
      </c>
      <c r="M32" s="16" t="s">
        <v>32</v>
      </c>
      <c r="N32" s="24" t="s">
        <v>33</v>
      </c>
      <c r="O32" s="24" t="s">
        <v>34</v>
      </c>
      <c r="P32" s="16" t="s">
        <v>35</v>
      </c>
      <c r="Q32" s="24" t="s">
        <v>36</v>
      </c>
      <c r="R32" s="83"/>
    </row>
    <row r="33" spans="1:18" ht="36" x14ac:dyDescent="0.25">
      <c r="A33" s="13" t="s">
        <v>37</v>
      </c>
      <c r="B33" s="45" t="s">
        <v>38</v>
      </c>
      <c r="C33" s="12" t="s">
        <v>39</v>
      </c>
      <c r="D33" s="7" t="s">
        <v>40</v>
      </c>
      <c r="E33" s="12">
        <v>83</v>
      </c>
      <c r="F33" s="12">
        <v>83</v>
      </c>
      <c r="G33" s="12">
        <v>83</v>
      </c>
      <c r="H33" s="8"/>
      <c r="I33" s="8"/>
      <c r="J33" s="8"/>
      <c r="K33" s="8"/>
      <c r="L33" s="8"/>
      <c r="M33" s="8"/>
      <c r="N33" s="8"/>
      <c r="O33" s="8"/>
      <c r="P33" s="8"/>
      <c r="Q33" s="8"/>
      <c r="R33" s="33" t="s">
        <v>41</v>
      </c>
    </row>
    <row r="34" spans="1:18" ht="72" x14ac:dyDescent="0.25">
      <c r="A34" s="13" t="s">
        <v>42</v>
      </c>
      <c r="B34" s="6" t="s">
        <v>43</v>
      </c>
      <c r="C34" s="12" t="s">
        <v>44</v>
      </c>
      <c r="D34" s="27" t="s">
        <v>45</v>
      </c>
      <c r="E34" s="28">
        <v>29000</v>
      </c>
      <c r="F34" s="28">
        <v>29000</v>
      </c>
      <c r="G34" s="28">
        <v>35632</v>
      </c>
      <c r="H34" s="8"/>
      <c r="I34" s="8"/>
      <c r="J34" s="8"/>
      <c r="K34" s="8"/>
      <c r="L34" s="8"/>
      <c r="M34" s="8"/>
      <c r="N34" s="8"/>
      <c r="O34" s="8"/>
      <c r="P34" s="8"/>
      <c r="Q34" s="8"/>
      <c r="R34" s="33" t="s">
        <v>41</v>
      </c>
    </row>
    <row r="35" spans="1:18" ht="24" x14ac:dyDescent="0.25">
      <c r="A35" s="14"/>
      <c r="B35" s="9"/>
      <c r="C35" s="12" t="s">
        <v>46</v>
      </c>
      <c r="D35" s="7" t="s">
        <v>47</v>
      </c>
      <c r="E35" s="29">
        <f>E44</f>
        <v>3</v>
      </c>
      <c r="F35" s="29">
        <v>3</v>
      </c>
      <c r="G35" s="29">
        <f>G44</f>
        <v>0</v>
      </c>
      <c r="H35" s="8"/>
      <c r="I35" s="8"/>
      <c r="J35" s="8"/>
      <c r="K35" s="8"/>
      <c r="L35" s="8"/>
      <c r="M35" s="8"/>
      <c r="N35" s="8"/>
      <c r="O35" s="8"/>
      <c r="P35" s="8"/>
      <c r="Q35" s="8"/>
      <c r="R35" s="33" t="s">
        <v>48</v>
      </c>
    </row>
    <row r="36" spans="1:18" ht="37.5" customHeight="1" x14ac:dyDescent="0.25">
      <c r="A36" s="14"/>
      <c r="B36" s="9"/>
      <c r="C36" s="12" t="s">
        <v>49</v>
      </c>
      <c r="D36" s="7" t="s">
        <v>50</v>
      </c>
      <c r="E36" s="30">
        <f>E48+E42+E53</f>
        <v>159873.46</v>
      </c>
      <c r="F36" s="30">
        <v>159873.46</v>
      </c>
      <c r="G36" s="30">
        <f>G48+G42+G53</f>
        <v>5000</v>
      </c>
      <c r="H36" s="8"/>
      <c r="I36" s="8"/>
      <c r="J36" s="8"/>
      <c r="K36" s="8"/>
      <c r="L36" s="8"/>
      <c r="M36" s="8"/>
      <c r="N36" s="8"/>
      <c r="O36" s="8"/>
      <c r="P36" s="8"/>
      <c r="Q36" s="8"/>
      <c r="R36" s="33" t="s">
        <v>48</v>
      </c>
    </row>
    <row r="37" spans="1:18" ht="24" x14ac:dyDescent="0.25">
      <c r="A37" s="14"/>
      <c r="B37" s="9"/>
      <c r="C37" s="12" t="s">
        <v>51</v>
      </c>
      <c r="D37" s="7" t="s">
        <v>52</v>
      </c>
      <c r="E37" s="30">
        <f>E41+E47+E49+E52</f>
        <v>774060</v>
      </c>
      <c r="F37" s="30">
        <v>774060</v>
      </c>
      <c r="G37" s="30">
        <f>G41+G47+G49+G52</f>
        <v>20022</v>
      </c>
      <c r="H37" s="8"/>
      <c r="I37" s="8"/>
      <c r="J37" s="8"/>
      <c r="K37" s="8"/>
      <c r="L37" s="8"/>
      <c r="M37" s="8"/>
      <c r="N37" s="8"/>
      <c r="O37" s="8"/>
      <c r="P37" s="8"/>
      <c r="Q37" s="8"/>
      <c r="R37" s="33" t="s">
        <v>48</v>
      </c>
    </row>
    <row r="38" spans="1:18" ht="24" x14ac:dyDescent="0.25">
      <c r="A38" s="14"/>
      <c r="B38" s="9"/>
      <c r="C38" s="12" t="s">
        <v>53</v>
      </c>
      <c r="D38" s="7" t="s">
        <v>54</v>
      </c>
      <c r="E38" s="12">
        <f>E50+E51</f>
        <v>8</v>
      </c>
      <c r="F38" s="12">
        <v>8</v>
      </c>
      <c r="G38" s="12">
        <f>G50+G51</f>
        <v>3</v>
      </c>
      <c r="H38" s="8"/>
      <c r="I38" s="8"/>
      <c r="J38" s="8"/>
      <c r="K38" s="8"/>
      <c r="L38" s="8"/>
      <c r="M38" s="8"/>
      <c r="N38" s="8"/>
      <c r="O38" s="8"/>
      <c r="P38" s="8"/>
      <c r="Q38" s="8"/>
      <c r="R38" s="33" t="s">
        <v>55</v>
      </c>
    </row>
    <row r="39" spans="1:18" ht="24" x14ac:dyDescent="0.25">
      <c r="A39" s="14"/>
      <c r="B39" s="9"/>
      <c r="C39" s="12" t="s">
        <v>56</v>
      </c>
      <c r="D39" s="7" t="s">
        <v>57</v>
      </c>
      <c r="E39" s="12">
        <f>E46</f>
        <v>5</v>
      </c>
      <c r="F39" s="12">
        <v>5</v>
      </c>
      <c r="G39" s="12">
        <f>G46</f>
        <v>0</v>
      </c>
      <c r="H39" s="8"/>
      <c r="I39" s="8"/>
      <c r="J39" s="8"/>
      <c r="K39" s="8"/>
      <c r="L39" s="8"/>
      <c r="M39" s="8"/>
      <c r="N39" s="8"/>
      <c r="O39" s="8"/>
      <c r="P39" s="8"/>
      <c r="Q39" s="8"/>
      <c r="R39" s="33" t="s">
        <v>48</v>
      </c>
    </row>
    <row r="40" spans="1:18" ht="28.5" customHeight="1" x14ac:dyDescent="0.25">
      <c r="A40" s="14"/>
      <c r="B40" s="9"/>
      <c r="C40" s="12" t="s">
        <v>58</v>
      </c>
      <c r="D40" s="7" t="s">
        <v>59</v>
      </c>
      <c r="E40" s="29">
        <f>E45</f>
        <v>3</v>
      </c>
      <c r="F40" s="29">
        <v>3</v>
      </c>
      <c r="G40" s="29">
        <f>G45</f>
        <v>0</v>
      </c>
      <c r="H40" s="8"/>
      <c r="I40" s="8"/>
      <c r="J40" s="8"/>
      <c r="K40" s="8"/>
      <c r="L40" s="8"/>
      <c r="M40" s="8"/>
      <c r="N40" s="8"/>
      <c r="O40" s="8"/>
      <c r="P40" s="8"/>
      <c r="Q40" s="8"/>
      <c r="R40" s="33" t="s">
        <v>48</v>
      </c>
    </row>
    <row r="41" spans="1:18" ht="48" x14ac:dyDescent="0.25">
      <c r="A41" s="13" t="s">
        <v>42</v>
      </c>
      <c r="B41" s="6" t="s">
        <v>60</v>
      </c>
      <c r="C41" s="12"/>
      <c r="D41" s="7" t="s">
        <v>61</v>
      </c>
      <c r="E41" s="30">
        <v>713388</v>
      </c>
      <c r="F41" s="8"/>
      <c r="G41" s="30">
        <v>0</v>
      </c>
      <c r="H41" s="8"/>
      <c r="I41" s="8"/>
      <c r="J41" s="8"/>
      <c r="K41" s="8"/>
      <c r="L41" s="46"/>
      <c r="M41" s="46"/>
      <c r="N41" s="46"/>
      <c r="O41" s="46"/>
      <c r="P41" s="46"/>
      <c r="Q41" s="46"/>
      <c r="R41" s="31"/>
    </row>
    <row r="42" spans="1:18" ht="24" x14ac:dyDescent="0.25">
      <c r="A42" s="14"/>
      <c r="B42" s="9"/>
      <c r="C42" s="7"/>
      <c r="D42" s="7" t="s">
        <v>62</v>
      </c>
      <c r="E42" s="30">
        <v>143720</v>
      </c>
      <c r="F42" s="8"/>
      <c r="G42" s="30">
        <v>0</v>
      </c>
      <c r="H42" s="8"/>
      <c r="I42" s="8"/>
      <c r="J42" s="8"/>
      <c r="K42" s="8"/>
      <c r="L42" s="32"/>
      <c r="M42" s="8"/>
      <c r="N42" s="8"/>
      <c r="O42" s="8"/>
      <c r="P42" s="8"/>
      <c r="Q42" s="8"/>
      <c r="R42" s="26"/>
    </row>
    <row r="43" spans="1:18" ht="36" x14ac:dyDescent="0.25">
      <c r="A43" s="14"/>
      <c r="B43" s="9"/>
      <c r="C43" s="7"/>
      <c r="D43" s="7" t="s">
        <v>63</v>
      </c>
      <c r="E43" s="12">
        <v>315</v>
      </c>
      <c r="F43" s="8"/>
      <c r="G43" s="12">
        <v>0</v>
      </c>
      <c r="H43" s="8"/>
      <c r="I43" s="8"/>
      <c r="J43" s="8"/>
      <c r="K43" s="8"/>
      <c r="L43" s="32"/>
      <c r="M43" s="8"/>
      <c r="N43" s="8"/>
      <c r="O43" s="8"/>
      <c r="P43" s="8"/>
      <c r="Q43" s="8"/>
      <c r="R43" s="26"/>
    </row>
    <row r="44" spans="1:18" ht="24" x14ac:dyDescent="0.25">
      <c r="A44" s="14"/>
      <c r="B44" s="9"/>
      <c r="C44" s="7"/>
      <c r="D44" s="7" t="s">
        <v>64</v>
      </c>
      <c r="E44" s="29">
        <v>3</v>
      </c>
      <c r="F44" s="8"/>
      <c r="G44" s="29">
        <v>0</v>
      </c>
      <c r="H44" s="8"/>
      <c r="I44" s="8"/>
      <c r="J44" s="8"/>
      <c r="K44" s="8"/>
      <c r="L44" s="32"/>
      <c r="M44" s="8"/>
      <c r="N44" s="8"/>
      <c r="O44" s="8"/>
      <c r="P44" s="8"/>
      <c r="Q44" s="8"/>
      <c r="R44" s="26"/>
    </row>
    <row r="45" spans="1:18" x14ac:dyDescent="0.25">
      <c r="A45" s="14"/>
      <c r="B45" s="9"/>
      <c r="C45" s="7"/>
      <c r="D45" s="7" t="s">
        <v>65</v>
      </c>
      <c r="E45" s="29">
        <v>3</v>
      </c>
      <c r="F45" s="8"/>
      <c r="G45" s="29">
        <v>0</v>
      </c>
      <c r="H45" s="8"/>
      <c r="I45" s="8"/>
      <c r="J45" s="8"/>
      <c r="K45" s="8"/>
      <c r="L45" s="32"/>
      <c r="M45" s="8"/>
      <c r="N45" s="8"/>
      <c r="O45" s="8"/>
      <c r="P45" s="8"/>
      <c r="Q45" s="8"/>
      <c r="R45" s="26"/>
    </row>
    <row r="46" spans="1:18" ht="24" x14ac:dyDescent="0.25">
      <c r="A46" s="14"/>
      <c r="B46" s="9"/>
      <c r="C46" s="7"/>
      <c r="D46" s="7" t="s">
        <v>66</v>
      </c>
      <c r="E46" s="12">
        <v>5</v>
      </c>
      <c r="F46" s="8"/>
      <c r="G46" s="12">
        <v>0</v>
      </c>
      <c r="H46" s="8"/>
      <c r="I46" s="8"/>
      <c r="J46" s="8"/>
      <c r="K46" s="8"/>
      <c r="L46" s="32"/>
      <c r="M46" s="8"/>
      <c r="N46" s="8"/>
      <c r="O46" s="8"/>
      <c r="P46" s="8"/>
      <c r="Q46" s="8"/>
      <c r="R46" s="26"/>
    </row>
    <row r="47" spans="1:18" ht="24" x14ac:dyDescent="0.25">
      <c r="A47" s="13" t="s">
        <v>67</v>
      </c>
      <c r="B47" s="6" t="s">
        <v>68</v>
      </c>
      <c r="C47" s="7"/>
      <c r="D47" s="7" t="s">
        <v>61</v>
      </c>
      <c r="E47" s="30">
        <v>22022</v>
      </c>
      <c r="F47" s="8"/>
      <c r="G47" s="30">
        <v>20022</v>
      </c>
      <c r="H47" s="8"/>
      <c r="I47" s="8"/>
      <c r="J47" s="8"/>
      <c r="K47" s="8"/>
      <c r="L47" s="46"/>
      <c r="M47" s="46"/>
      <c r="N47" s="46"/>
      <c r="O47" s="46"/>
      <c r="P47" s="46"/>
      <c r="Q47" s="46"/>
      <c r="R47" s="31"/>
    </row>
    <row r="48" spans="1:18" ht="24" x14ac:dyDescent="0.25">
      <c r="A48" s="14"/>
      <c r="B48" s="9"/>
      <c r="C48" s="7"/>
      <c r="D48" s="7" t="s">
        <v>69</v>
      </c>
      <c r="E48" s="30">
        <v>11153.46</v>
      </c>
      <c r="F48" s="8"/>
      <c r="G48" s="30">
        <v>0</v>
      </c>
      <c r="H48" s="8"/>
      <c r="I48" s="8"/>
      <c r="J48" s="8"/>
      <c r="K48" s="8"/>
      <c r="L48" s="32"/>
      <c r="M48" s="8"/>
      <c r="N48" s="8"/>
      <c r="O48" s="8"/>
      <c r="P48" s="8"/>
      <c r="Q48" s="8"/>
      <c r="R48" s="26"/>
    </row>
    <row r="49" spans="1:18" ht="24" x14ac:dyDescent="0.25">
      <c r="A49" s="13" t="s">
        <v>70</v>
      </c>
      <c r="B49" s="6" t="s">
        <v>71</v>
      </c>
      <c r="C49" s="7"/>
      <c r="D49" s="7" t="s">
        <v>72</v>
      </c>
      <c r="E49" s="30">
        <v>38000</v>
      </c>
      <c r="F49" s="8"/>
      <c r="G49" s="12">
        <v>0</v>
      </c>
      <c r="H49" s="8"/>
      <c r="I49" s="8"/>
      <c r="J49" s="8"/>
      <c r="K49" s="8"/>
      <c r="L49" s="46"/>
      <c r="M49" s="46"/>
      <c r="N49" s="46"/>
      <c r="O49" s="46"/>
      <c r="P49" s="46"/>
      <c r="Q49" s="46"/>
      <c r="R49" s="31"/>
    </row>
    <row r="50" spans="1:18" ht="84" x14ac:dyDescent="0.25">
      <c r="A50" s="13" t="s">
        <v>73</v>
      </c>
      <c r="B50" s="6" t="s">
        <v>74</v>
      </c>
      <c r="C50" s="7"/>
      <c r="D50" s="7" t="s">
        <v>75</v>
      </c>
      <c r="E50" s="12">
        <v>7</v>
      </c>
      <c r="F50" s="8"/>
      <c r="G50" s="12">
        <v>3</v>
      </c>
      <c r="H50" s="8"/>
      <c r="I50" s="8"/>
      <c r="J50" s="8"/>
      <c r="K50" s="8"/>
      <c r="L50" s="46"/>
      <c r="M50" s="46"/>
      <c r="N50" s="46"/>
      <c r="O50" s="46"/>
      <c r="P50" s="46"/>
      <c r="Q50" s="46"/>
      <c r="R50" s="31"/>
    </row>
    <row r="51" spans="1:18" ht="24" x14ac:dyDescent="0.25">
      <c r="A51" s="13" t="s">
        <v>76</v>
      </c>
      <c r="B51" s="6" t="s">
        <v>77</v>
      </c>
      <c r="C51" s="7"/>
      <c r="D51" s="7" t="s">
        <v>75</v>
      </c>
      <c r="E51" s="12">
        <v>1</v>
      </c>
      <c r="F51" s="8"/>
      <c r="G51" s="12">
        <v>0</v>
      </c>
      <c r="H51" s="8"/>
      <c r="I51" s="8"/>
      <c r="J51" s="8"/>
      <c r="K51" s="8"/>
      <c r="L51" s="46"/>
      <c r="M51" s="46"/>
      <c r="N51" s="46"/>
      <c r="O51" s="46"/>
      <c r="P51" s="46"/>
      <c r="Q51" s="46"/>
      <c r="R51" s="31"/>
    </row>
    <row r="52" spans="1:18" ht="60" x14ac:dyDescent="0.25">
      <c r="A52" s="13" t="s">
        <v>78</v>
      </c>
      <c r="B52" s="6" t="s">
        <v>79</v>
      </c>
      <c r="C52" s="7"/>
      <c r="D52" s="7" t="s">
        <v>61</v>
      </c>
      <c r="E52" s="30">
        <v>650</v>
      </c>
      <c r="F52" s="8"/>
      <c r="G52" s="30">
        <v>0</v>
      </c>
      <c r="H52" s="8"/>
      <c r="I52" s="8"/>
      <c r="J52" s="8"/>
      <c r="K52" s="8"/>
      <c r="L52" s="46"/>
      <c r="M52" s="46"/>
      <c r="N52" s="46"/>
      <c r="O52" s="46"/>
      <c r="P52" s="46"/>
      <c r="Q52" s="46"/>
      <c r="R52" s="31"/>
    </row>
    <row r="53" spans="1:18" ht="46.5" customHeight="1" x14ac:dyDescent="0.25">
      <c r="A53" s="13" t="s">
        <v>80</v>
      </c>
      <c r="B53" s="6" t="s">
        <v>81</v>
      </c>
      <c r="C53" s="7"/>
      <c r="D53" s="7" t="s">
        <v>69</v>
      </c>
      <c r="E53" s="30">
        <v>5000</v>
      </c>
      <c r="F53" s="8"/>
      <c r="G53" s="30">
        <v>5000</v>
      </c>
      <c r="H53" s="8"/>
      <c r="I53" s="8"/>
      <c r="J53" s="8"/>
      <c r="K53" s="8"/>
      <c r="L53" s="46"/>
      <c r="M53" s="47"/>
      <c r="N53" s="47"/>
      <c r="O53" s="46"/>
      <c r="P53" s="46"/>
      <c r="Q53" s="46"/>
      <c r="R53" s="31"/>
    </row>
    <row r="54" spans="1:18" ht="24" x14ac:dyDescent="0.25">
      <c r="A54" s="13" t="s">
        <v>82</v>
      </c>
      <c r="B54" s="6" t="s">
        <v>83</v>
      </c>
      <c r="C54" s="8"/>
      <c r="D54" s="8"/>
      <c r="E54" s="8"/>
      <c r="F54" s="8"/>
      <c r="G54" s="8"/>
      <c r="H54" s="12">
        <v>2021</v>
      </c>
      <c r="I54" s="12">
        <v>2023</v>
      </c>
      <c r="J54" s="27" t="s">
        <v>84</v>
      </c>
      <c r="K54" s="27" t="s">
        <v>85</v>
      </c>
      <c r="L54" s="30">
        <f>SUM(M54:N54)</f>
        <v>108528591</v>
      </c>
      <c r="M54" s="30">
        <v>58422018</v>
      </c>
      <c r="N54" s="30">
        <v>50106573</v>
      </c>
      <c r="O54" s="30">
        <f>SUM(P54:Q54)</f>
        <v>0</v>
      </c>
      <c r="P54" s="30">
        <v>0</v>
      </c>
      <c r="Q54" s="30">
        <v>0</v>
      </c>
      <c r="R54" s="33" t="s">
        <v>86</v>
      </c>
    </row>
    <row r="55" spans="1:18" ht="36" x14ac:dyDescent="0.25">
      <c r="A55" s="13" t="s">
        <v>87</v>
      </c>
      <c r="B55" s="6" t="s">
        <v>88</v>
      </c>
      <c r="C55" s="8"/>
      <c r="D55" s="8"/>
      <c r="E55" s="8"/>
      <c r="F55" s="8"/>
      <c r="G55" s="8"/>
      <c r="H55" s="12">
        <v>2021</v>
      </c>
      <c r="I55" s="12">
        <v>2023</v>
      </c>
      <c r="J55" s="27" t="s">
        <v>84</v>
      </c>
      <c r="K55" s="27" t="s">
        <v>85</v>
      </c>
      <c r="L55" s="30">
        <f t="shared" ref="L55:L68" si="0">SUM(M55:N55)</f>
        <v>17036471</v>
      </c>
      <c r="M55" s="30">
        <v>0</v>
      </c>
      <c r="N55" s="30">
        <v>17036471</v>
      </c>
      <c r="O55" s="30">
        <f t="shared" ref="O55:O68" si="1">SUM(P55:Q55)</f>
        <v>0</v>
      </c>
      <c r="P55" s="30">
        <v>0</v>
      </c>
      <c r="Q55" s="30">
        <v>0</v>
      </c>
      <c r="R55" s="33" t="s">
        <v>89</v>
      </c>
    </row>
    <row r="56" spans="1:18" ht="24" x14ac:dyDescent="0.25">
      <c r="A56" s="13" t="s">
        <v>90</v>
      </c>
      <c r="B56" s="6" t="s">
        <v>91</v>
      </c>
      <c r="C56" s="8"/>
      <c r="D56" s="8"/>
      <c r="E56" s="8"/>
      <c r="F56" s="8"/>
      <c r="G56" s="8"/>
      <c r="H56" s="12">
        <v>2021</v>
      </c>
      <c r="I56" s="12">
        <v>2023</v>
      </c>
      <c r="J56" s="27" t="s">
        <v>92</v>
      </c>
      <c r="K56" s="27" t="s">
        <v>85</v>
      </c>
      <c r="L56" s="30">
        <f t="shared" si="0"/>
        <v>526069.11</v>
      </c>
      <c r="M56" s="30">
        <v>0</v>
      </c>
      <c r="N56" s="30">
        <v>526069.11</v>
      </c>
      <c r="O56" s="30">
        <f t="shared" si="1"/>
        <v>0</v>
      </c>
      <c r="P56" s="30">
        <v>0</v>
      </c>
      <c r="Q56" s="30">
        <v>0</v>
      </c>
      <c r="R56" s="33" t="s">
        <v>93</v>
      </c>
    </row>
    <row r="57" spans="1:18" ht="24" x14ac:dyDescent="0.25">
      <c r="A57" s="13" t="s">
        <v>94</v>
      </c>
      <c r="B57" s="6" t="s">
        <v>95</v>
      </c>
      <c r="C57" s="8"/>
      <c r="D57" s="8"/>
      <c r="E57" s="8"/>
      <c r="F57" s="8"/>
      <c r="G57" s="8"/>
      <c r="H57" s="12">
        <v>2017</v>
      </c>
      <c r="I57" s="12">
        <v>2023</v>
      </c>
      <c r="J57" s="27" t="s">
        <v>96</v>
      </c>
      <c r="K57" s="27" t="s">
        <v>97</v>
      </c>
      <c r="L57" s="30">
        <f t="shared" si="0"/>
        <v>21150784.75</v>
      </c>
      <c r="M57" s="30">
        <v>20220437.949999999</v>
      </c>
      <c r="N57" s="30">
        <v>930346.8</v>
      </c>
      <c r="O57" s="30">
        <f t="shared" si="1"/>
        <v>23931482.57</v>
      </c>
      <c r="P57" s="30">
        <v>18994229.539999999</v>
      </c>
      <c r="Q57" s="30">
        <v>4937253.03</v>
      </c>
      <c r="R57" s="33" t="s">
        <v>98</v>
      </c>
    </row>
    <row r="58" spans="1:18" ht="24" x14ac:dyDescent="0.25">
      <c r="A58" s="13" t="s">
        <v>99</v>
      </c>
      <c r="B58" s="6" t="s">
        <v>100</v>
      </c>
      <c r="C58" s="8"/>
      <c r="D58" s="8"/>
      <c r="E58" s="8"/>
      <c r="F58" s="8"/>
      <c r="G58" s="8"/>
      <c r="H58" s="12">
        <v>2020</v>
      </c>
      <c r="I58" s="12">
        <v>2021</v>
      </c>
      <c r="J58" s="27" t="s">
        <v>101</v>
      </c>
      <c r="K58" s="27" t="s">
        <v>102</v>
      </c>
      <c r="L58" s="30">
        <f t="shared" si="0"/>
        <v>1147676.98</v>
      </c>
      <c r="M58" s="30">
        <v>1061601.2</v>
      </c>
      <c r="N58" s="30">
        <v>86075.78</v>
      </c>
      <c r="O58" s="30">
        <f t="shared" si="1"/>
        <v>1147676.98</v>
      </c>
      <c r="P58" s="30">
        <v>1061601.2</v>
      </c>
      <c r="Q58" s="30">
        <v>86075.78</v>
      </c>
      <c r="R58" s="33" t="s">
        <v>103</v>
      </c>
    </row>
    <row r="59" spans="1:18" ht="24" x14ac:dyDescent="0.25">
      <c r="A59" s="13" t="s">
        <v>104</v>
      </c>
      <c r="B59" s="6" t="s">
        <v>105</v>
      </c>
      <c r="C59" s="8"/>
      <c r="D59" s="8"/>
      <c r="E59" s="8"/>
      <c r="F59" s="8"/>
      <c r="G59" s="8"/>
      <c r="H59" s="12">
        <v>2021</v>
      </c>
      <c r="I59" s="12">
        <v>2023</v>
      </c>
      <c r="J59" s="27" t="s">
        <v>92</v>
      </c>
      <c r="K59" s="27" t="s">
        <v>85</v>
      </c>
      <c r="L59" s="30">
        <f t="shared" si="0"/>
        <v>7302671</v>
      </c>
      <c r="M59" s="30">
        <v>0</v>
      </c>
      <c r="N59" s="30">
        <v>7302671</v>
      </c>
      <c r="O59" s="30">
        <f t="shared" si="1"/>
        <v>0</v>
      </c>
      <c r="P59" s="30">
        <v>0</v>
      </c>
      <c r="Q59" s="30">
        <v>0</v>
      </c>
      <c r="R59" s="33" t="s">
        <v>106</v>
      </c>
    </row>
    <row r="60" spans="1:18" ht="24" x14ac:dyDescent="0.25">
      <c r="A60" s="38" t="s">
        <v>107</v>
      </c>
      <c r="B60" s="39" t="s">
        <v>108</v>
      </c>
      <c r="C60" s="8"/>
      <c r="D60" s="8"/>
      <c r="E60" s="8"/>
      <c r="F60" s="8"/>
      <c r="G60" s="8"/>
      <c r="H60" s="34">
        <v>2018</v>
      </c>
      <c r="I60" s="34">
        <v>2023</v>
      </c>
      <c r="J60" s="27" t="s">
        <v>84</v>
      </c>
      <c r="K60" s="33" t="s">
        <v>109</v>
      </c>
      <c r="L60" s="30">
        <f t="shared" si="0"/>
        <v>4106140</v>
      </c>
      <c r="M60" s="30">
        <v>4106140</v>
      </c>
      <c r="N60" s="30">
        <v>0</v>
      </c>
      <c r="O60" s="30">
        <f t="shared" si="1"/>
        <v>4106140</v>
      </c>
      <c r="P60" s="30">
        <v>4106140</v>
      </c>
      <c r="Q60" s="30">
        <v>0</v>
      </c>
      <c r="R60" s="33" t="s">
        <v>103</v>
      </c>
    </row>
    <row r="61" spans="1:18" ht="24" x14ac:dyDescent="0.25">
      <c r="A61" s="38" t="s">
        <v>110</v>
      </c>
      <c r="B61" s="39" t="s">
        <v>111</v>
      </c>
      <c r="C61" s="8"/>
      <c r="D61" s="8"/>
      <c r="E61" s="8"/>
      <c r="F61" s="8"/>
      <c r="G61" s="8"/>
      <c r="H61" s="34">
        <v>2017</v>
      </c>
      <c r="I61" s="34">
        <v>2022</v>
      </c>
      <c r="J61" s="27" t="s">
        <v>101</v>
      </c>
      <c r="K61" s="33" t="s">
        <v>112</v>
      </c>
      <c r="L61" s="30">
        <f t="shared" si="0"/>
        <v>2734888.36</v>
      </c>
      <c r="M61" s="30">
        <v>2734888.36</v>
      </c>
      <c r="N61" s="30">
        <v>0</v>
      </c>
      <c r="O61" s="30">
        <f t="shared" si="1"/>
        <v>2734888.3600000003</v>
      </c>
      <c r="P61" s="30">
        <v>2734888.3600000003</v>
      </c>
      <c r="Q61" s="30">
        <v>0</v>
      </c>
      <c r="R61" s="33" t="s">
        <v>103</v>
      </c>
    </row>
    <row r="62" spans="1:18" ht="24" x14ac:dyDescent="0.25">
      <c r="A62" s="38" t="s">
        <v>113</v>
      </c>
      <c r="B62" s="39" t="s">
        <v>114</v>
      </c>
      <c r="C62" s="8"/>
      <c r="D62" s="8"/>
      <c r="E62" s="8"/>
      <c r="F62" s="8"/>
      <c r="G62" s="8"/>
      <c r="H62" s="34">
        <v>2019</v>
      </c>
      <c r="I62" s="34">
        <v>2023</v>
      </c>
      <c r="J62" s="27" t="s">
        <v>84</v>
      </c>
      <c r="K62" s="33" t="s">
        <v>115</v>
      </c>
      <c r="L62" s="30">
        <f t="shared" si="0"/>
        <v>2478418</v>
      </c>
      <c r="M62" s="30">
        <v>2478418</v>
      </c>
      <c r="N62" s="30">
        <v>0</v>
      </c>
      <c r="O62" s="30">
        <f t="shared" si="1"/>
        <v>3424000.5700000003</v>
      </c>
      <c r="P62" s="30">
        <v>3424000.5700000003</v>
      </c>
      <c r="Q62" s="30">
        <v>0</v>
      </c>
      <c r="R62" s="33" t="s">
        <v>103</v>
      </c>
    </row>
    <row r="63" spans="1:18" ht="24" x14ac:dyDescent="0.25">
      <c r="A63" s="38" t="s">
        <v>116</v>
      </c>
      <c r="B63" s="39" t="s">
        <v>117</v>
      </c>
      <c r="C63" s="8"/>
      <c r="D63" s="8"/>
      <c r="E63" s="8"/>
      <c r="F63" s="8"/>
      <c r="G63" s="8"/>
      <c r="H63" s="34">
        <v>2016</v>
      </c>
      <c r="I63" s="34">
        <v>2023</v>
      </c>
      <c r="J63" s="27" t="s">
        <v>84</v>
      </c>
      <c r="K63" s="33" t="s">
        <v>118</v>
      </c>
      <c r="L63" s="30">
        <f t="shared" si="0"/>
        <v>5067168.21</v>
      </c>
      <c r="M63" s="30">
        <v>5067168.21</v>
      </c>
      <c r="N63" s="30">
        <v>0</v>
      </c>
      <c r="O63" s="30">
        <f t="shared" si="1"/>
        <v>5061716.41</v>
      </c>
      <c r="P63" s="30">
        <v>5061716.41</v>
      </c>
      <c r="Q63" s="30">
        <v>0</v>
      </c>
      <c r="R63" s="33" t="s">
        <v>103</v>
      </c>
    </row>
    <row r="64" spans="1:18" ht="24" x14ac:dyDescent="0.25">
      <c r="A64" s="38" t="s">
        <v>119</v>
      </c>
      <c r="B64" s="39" t="s">
        <v>120</v>
      </c>
      <c r="C64" s="8"/>
      <c r="D64" s="8"/>
      <c r="E64" s="8"/>
      <c r="F64" s="8"/>
      <c r="G64" s="8"/>
      <c r="H64" s="34">
        <v>2018</v>
      </c>
      <c r="I64" s="34">
        <v>2022</v>
      </c>
      <c r="J64" s="27" t="s">
        <v>101</v>
      </c>
      <c r="K64" s="33" t="s">
        <v>121</v>
      </c>
      <c r="L64" s="30">
        <f t="shared" si="0"/>
        <v>4798612.8600000003</v>
      </c>
      <c r="M64" s="30">
        <v>4798612.8600000003</v>
      </c>
      <c r="N64" s="30">
        <v>0</v>
      </c>
      <c r="O64" s="30">
        <f t="shared" si="1"/>
        <v>4798612.8600000003</v>
      </c>
      <c r="P64" s="30">
        <v>4798612.8600000003</v>
      </c>
      <c r="Q64" s="30">
        <v>0</v>
      </c>
      <c r="R64" s="33" t="s">
        <v>103</v>
      </c>
    </row>
    <row r="65" spans="1:18" ht="24" x14ac:dyDescent="0.25">
      <c r="A65" s="38" t="s">
        <v>122</v>
      </c>
      <c r="B65" s="39" t="s">
        <v>123</v>
      </c>
      <c r="C65" s="8"/>
      <c r="D65" s="8"/>
      <c r="E65" s="8"/>
      <c r="F65" s="8"/>
      <c r="G65" s="8"/>
      <c r="H65" s="34">
        <v>2017</v>
      </c>
      <c r="I65" s="34">
        <v>2023</v>
      </c>
      <c r="J65" s="27" t="s">
        <v>84</v>
      </c>
      <c r="K65" s="33" t="s">
        <v>124</v>
      </c>
      <c r="L65" s="30">
        <f t="shared" si="0"/>
        <v>13359109.76</v>
      </c>
      <c r="M65" s="30">
        <v>13359109.76</v>
      </c>
      <c r="N65" s="30">
        <v>0</v>
      </c>
      <c r="O65" s="30">
        <f t="shared" si="1"/>
        <v>14489147.580000002</v>
      </c>
      <c r="P65" s="30">
        <v>13487569.230000002</v>
      </c>
      <c r="Q65" s="30">
        <v>1001578.35</v>
      </c>
      <c r="R65" s="33" t="s">
        <v>103</v>
      </c>
    </row>
    <row r="66" spans="1:18" ht="24" x14ac:dyDescent="0.25">
      <c r="A66" s="38" t="s">
        <v>125</v>
      </c>
      <c r="B66" s="39" t="s">
        <v>126</v>
      </c>
      <c r="C66" s="8"/>
      <c r="D66" s="8"/>
      <c r="E66" s="8"/>
      <c r="F66" s="8"/>
      <c r="G66" s="8"/>
      <c r="H66" s="34">
        <v>2016</v>
      </c>
      <c r="I66" s="34">
        <v>2021</v>
      </c>
      <c r="J66" s="27" t="s">
        <v>101</v>
      </c>
      <c r="K66" s="33" t="s">
        <v>127</v>
      </c>
      <c r="L66" s="30">
        <f t="shared" si="0"/>
        <v>4268224.53</v>
      </c>
      <c r="M66" s="30">
        <v>4268224.53</v>
      </c>
      <c r="N66" s="30">
        <v>0</v>
      </c>
      <c r="O66" s="30">
        <f t="shared" si="1"/>
        <v>4268224.5299999993</v>
      </c>
      <c r="P66" s="49">
        <v>4268224.5299999993</v>
      </c>
      <c r="Q66" s="30">
        <v>0</v>
      </c>
      <c r="R66" s="33" t="s">
        <v>103</v>
      </c>
    </row>
    <row r="67" spans="1:18" ht="44.25" customHeight="1" x14ac:dyDescent="0.25">
      <c r="A67" s="13" t="s">
        <v>128</v>
      </c>
      <c r="B67" s="6" t="s">
        <v>129</v>
      </c>
      <c r="C67" s="8"/>
      <c r="D67" s="8"/>
      <c r="E67" s="8"/>
      <c r="F67" s="8"/>
      <c r="G67" s="8"/>
      <c r="H67" s="34">
        <v>2017</v>
      </c>
      <c r="I67" s="34">
        <v>2023</v>
      </c>
      <c r="J67" s="27" t="s">
        <v>96</v>
      </c>
      <c r="K67" s="33" t="s">
        <v>130</v>
      </c>
      <c r="L67" s="30">
        <f t="shared" si="0"/>
        <v>2819911</v>
      </c>
      <c r="M67" s="30">
        <v>2396924</v>
      </c>
      <c r="N67" s="30">
        <v>422987</v>
      </c>
      <c r="O67" s="30">
        <f t="shared" si="1"/>
        <v>2721133.11</v>
      </c>
      <c r="P67" s="30">
        <v>2312962.81</v>
      </c>
      <c r="Q67" s="30">
        <v>408170.3</v>
      </c>
      <c r="R67" s="33" t="s">
        <v>131</v>
      </c>
    </row>
    <row r="68" spans="1:18" ht="24" x14ac:dyDescent="0.25">
      <c r="A68" s="13" t="s">
        <v>132</v>
      </c>
      <c r="B68" s="6" t="s">
        <v>133</v>
      </c>
      <c r="C68" s="8"/>
      <c r="D68" s="8"/>
      <c r="E68" s="8"/>
      <c r="F68" s="8"/>
      <c r="G68" s="8"/>
      <c r="H68" s="34">
        <v>2021</v>
      </c>
      <c r="I68" s="34">
        <v>2023</v>
      </c>
      <c r="J68" s="33" t="s">
        <v>134</v>
      </c>
      <c r="K68" s="27" t="s">
        <v>85</v>
      </c>
      <c r="L68" s="30">
        <f t="shared" si="0"/>
        <v>3068361.8499999996</v>
      </c>
      <c r="M68" s="30">
        <v>0</v>
      </c>
      <c r="N68" s="30">
        <v>3068361.8499999996</v>
      </c>
      <c r="O68" s="30">
        <f t="shared" si="1"/>
        <v>0</v>
      </c>
      <c r="P68" s="30">
        <v>0</v>
      </c>
      <c r="Q68" s="30">
        <v>0</v>
      </c>
      <c r="R68" s="33" t="s">
        <v>135</v>
      </c>
    </row>
    <row r="69" spans="1:18" ht="66.75" customHeight="1" x14ac:dyDescent="0.25">
      <c r="A69" s="13" t="s">
        <v>67</v>
      </c>
      <c r="B69" s="6" t="s">
        <v>136</v>
      </c>
      <c r="C69" s="12" t="s">
        <v>137</v>
      </c>
      <c r="D69" s="27" t="s">
        <v>138</v>
      </c>
      <c r="E69" s="28">
        <v>16000</v>
      </c>
      <c r="F69" s="40">
        <v>16000</v>
      </c>
      <c r="G69" s="28">
        <v>0</v>
      </c>
      <c r="H69" s="8"/>
      <c r="I69" s="8"/>
      <c r="J69" s="8"/>
      <c r="K69" s="8"/>
      <c r="L69" s="15"/>
      <c r="M69" s="15"/>
      <c r="N69" s="15"/>
      <c r="O69" s="15"/>
      <c r="P69" s="15"/>
      <c r="Q69" s="15"/>
      <c r="R69" s="33" t="s">
        <v>139</v>
      </c>
    </row>
    <row r="70" spans="1:18" ht="36" customHeight="1" x14ac:dyDescent="0.25">
      <c r="A70" s="14"/>
      <c r="B70" s="9"/>
      <c r="C70" s="12" t="s">
        <v>140</v>
      </c>
      <c r="D70" s="7" t="s">
        <v>141</v>
      </c>
      <c r="E70" s="34">
        <v>7</v>
      </c>
      <c r="F70" s="32">
        <v>7</v>
      </c>
      <c r="G70" s="28">
        <f>G81</f>
        <v>7</v>
      </c>
      <c r="H70" s="8"/>
      <c r="I70" s="8"/>
      <c r="J70" s="8"/>
      <c r="K70" s="8"/>
      <c r="L70" s="8"/>
      <c r="M70" s="8"/>
      <c r="N70" s="8"/>
      <c r="O70" s="8"/>
      <c r="P70" s="8"/>
      <c r="Q70" s="8"/>
      <c r="R70" s="33" t="s">
        <v>142</v>
      </c>
    </row>
    <row r="71" spans="1:18" ht="36" x14ac:dyDescent="0.25">
      <c r="A71" s="14"/>
      <c r="B71" s="9"/>
      <c r="C71" s="12" t="s">
        <v>143</v>
      </c>
      <c r="D71" s="7" t="s">
        <v>144</v>
      </c>
      <c r="E71" s="34">
        <v>1</v>
      </c>
      <c r="F71" s="32">
        <v>1</v>
      </c>
      <c r="G71" s="28">
        <f>G80</f>
        <v>1</v>
      </c>
      <c r="H71" s="8"/>
      <c r="I71" s="8"/>
      <c r="J71" s="8"/>
      <c r="K71" s="8"/>
      <c r="L71" s="8"/>
      <c r="M71" s="8"/>
      <c r="N71" s="8"/>
      <c r="O71" s="8"/>
      <c r="P71" s="8"/>
      <c r="Q71" s="8"/>
      <c r="R71" s="33" t="s">
        <v>142</v>
      </c>
    </row>
    <row r="72" spans="1:18" ht="48" x14ac:dyDescent="0.25">
      <c r="A72" s="14"/>
      <c r="B72" s="9"/>
      <c r="C72" s="12" t="s">
        <v>145</v>
      </c>
      <c r="D72" s="7" t="s">
        <v>146</v>
      </c>
      <c r="E72" s="37">
        <v>45584</v>
      </c>
      <c r="F72" s="40">
        <v>45584</v>
      </c>
      <c r="G72" s="28">
        <f>G77</f>
        <v>0</v>
      </c>
      <c r="H72" s="8"/>
      <c r="I72" s="8"/>
      <c r="J72" s="8"/>
      <c r="K72" s="8"/>
      <c r="L72" s="8"/>
      <c r="M72" s="8"/>
      <c r="N72" s="8"/>
      <c r="O72" s="8"/>
      <c r="P72" s="8"/>
      <c r="Q72" s="8"/>
      <c r="R72" s="33" t="s">
        <v>147</v>
      </c>
    </row>
    <row r="73" spans="1:18" ht="24" x14ac:dyDescent="0.25">
      <c r="A73" s="14"/>
      <c r="B73" s="9"/>
      <c r="C73" s="12" t="s">
        <v>148</v>
      </c>
      <c r="D73" s="26" t="s">
        <v>149</v>
      </c>
      <c r="E73" s="35">
        <v>388999.71</v>
      </c>
      <c r="F73" s="41">
        <v>388999.71</v>
      </c>
      <c r="G73" s="30">
        <f>G75+G78+G79</f>
        <v>146075.06</v>
      </c>
      <c r="H73" s="8"/>
      <c r="I73" s="8"/>
      <c r="J73" s="8"/>
      <c r="K73" s="8"/>
      <c r="L73" s="8"/>
      <c r="M73" s="8"/>
      <c r="N73" s="8"/>
      <c r="O73" s="8"/>
      <c r="P73" s="8"/>
      <c r="Q73" s="8"/>
      <c r="R73" s="33" t="s">
        <v>150</v>
      </c>
    </row>
    <row r="74" spans="1:18" ht="36" x14ac:dyDescent="0.25">
      <c r="A74" s="14"/>
      <c r="B74" s="9"/>
      <c r="C74" s="12" t="s">
        <v>151</v>
      </c>
      <c r="D74" s="7" t="s">
        <v>152</v>
      </c>
      <c r="E74" s="37">
        <v>2</v>
      </c>
      <c r="F74" s="40">
        <v>2</v>
      </c>
      <c r="G74" s="28">
        <f>G76</f>
        <v>0</v>
      </c>
      <c r="H74" s="8"/>
      <c r="I74" s="8"/>
      <c r="J74" s="8"/>
      <c r="K74" s="8"/>
      <c r="L74" s="8"/>
      <c r="M74" s="8"/>
      <c r="N74" s="8"/>
      <c r="O74" s="8"/>
      <c r="P74" s="8"/>
      <c r="Q74" s="8"/>
      <c r="R74" s="33" t="s">
        <v>153</v>
      </c>
    </row>
    <row r="75" spans="1:18" ht="72" x14ac:dyDescent="0.25">
      <c r="A75" s="13" t="s">
        <v>42</v>
      </c>
      <c r="B75" s="6" t="s">
        <v>154</v>
      </c>
      <c r="C75" s="7"/>
      <c r="D75" s="7" t="s">
        <v>61</v>
      </c>
      <c r="E75" s="28">
        <v>28643</v>
      </c>
      <c r="F75" s="40">
        <v>28643</v>
      </c>
      <c r="G75" s="28">
        <f>28643</f>
        <v>28643</v>
      </c>
      <c r="H75" s="8"/>
      <c r="I75" s="8"/>
      <c r="J75" s="8"/>
      <c r="K75" s="8"/>
      <c r="L75" s="52">
        <f>L82+L84+5000000</f>
        <v>10347439.280000001</v>
      </c>
      <c r="M75" s="52">
        <f>M82+M84+110741.48+4889258.52</f>
        <v>9654722.8200000003</v>
      </c>
      <c r="N75" s="52">
        <f>N82+N84</f>
        <v>692716.46</v>
      </c>
      <c r="O75" s="52"/>
      <c r="P75" s="52"/>
      <c r="Q75" s="52"/>
      <c r="R75" s="31"/>
    </row>
    <row r="76" spans="1:18" ht="33.75" customHeight="1" x14ac:dyDescent="0.25">
      <c r="A76" s="14"/>
      <c r="B76" s="9"/>
      <c r="C76" s="7"/>
      <c r="D76" s="7" t="s">
        <v>155</v>
      </c>
      <c r="E76" s="28">
        <v>2</v>
      </c>
      <c r="F76" s="32">
        <v>2</v>
      </c>
      <c r="G76" s="28">
        <v>0</v>
      </c>
      <c r="H76" s="8"/>
      <c r="I76" s="8"/>
      <c r="J76" s="8"/>
      <c r="K76" s="8"/>
      <c r="L76" s="8"/>
      <c r="M76" s="8"/>
      <c r="N76" s="8"/>
      <c r="O76" s="8"/>
      <c r="P76" s="8"/>
      <c r="Q76" s="8"/>
      <c r="R76" s="26"/>
    </row>
    <row r="77" spans="1:18" ht="48" x14ac:dyDescent="0.25">
      <c r="A77" s="14"/>
      <c r="B77" s="9"/>
      <c r="C77" s="7"/>
      <c r="D77" s="7" t="s">
        <v>156</v>
      </c>
      <c r="E77" s="28">
        <v>45584</v>
      </c>
      <c r="F77" s="40">
        <v>45584</v>
      </c>
      <c r="G77" s="28">
        <v>0</v>
      </c>
      <c r="H77" s="8"/>
      <c r="I77" s="8"/>
      <c r="J77" s="8"/>
      <c r="K77" s="8"/>
      <c r="L77" s="8"/>
      <c r="M77" s="8"/>
      <c r="N77" s="8"/>
      <c r="O77" s="8"/>
      <c r="P77" s="8"/>
      <c r="Q77" s="8"/>
      <c r="R77" s="26"/>
    </row>
    <row r="78" spans="1:18" ht="119.25" customHeight="1" x14ac:dyDescent="0.25">
      <c r="A78" s="13" t="s">
        <v>67</v>
      </c>
      <c r="B78" s="6" t="s">
        <v>157</v>
      </c>
      <c r="C78" s="7"/>
      <c r="D78" s="7" t="s">
        <v>61</v>
      </c>
      <c r="E78" s="28">
        <v>242933</v>
      </c>
      <c r="F78" s="40">
        <v>242933</v>
      </c>
      <c r="G78" s="28">
        <v>0</v>
      </c>
      <c r="H78" s="8"/>
      <c r="I78" s="8"/>
      <c r="J78" s="8"/>
      <c r="K78" s="8"/>
      <c r="L78" s="52">
        <f>L85+L86+L89</f>
        <v>16103191.380000001</v>
      </c>
      <c r="M78" s="52">
        <f>M85+M86+M89</f>
        <v>12578972.300000001</v>
      </c>
      <c r="N78" s="52">
        <f t="shared" ref="N78:Q78" si="2">N85+N86+N89</f>
        <v>3524219.08</v>
      </c>
      <c r="O78" s="52">
        <f>O85+O86+O89</f>
        <v>13424167.58</v>
      </c>
      <c r="P78" s="52">
        <f t="shared" si="2"/>
        <v>11370283.109999999</v>
      </c>
      <c r="Q78" s="52">
        <f t="shared" si="2"/>
        <v>2053884.47</v>
      </c>
      <c r="R78" s="31"/>
    </row>
    <row r="79" spans="1:18" ht="108" x14ac:dyDescent="0.25">
      <c r="A79" s="13" t="s">
        <v>70</v>
      </c>
      <c r="B79" s="6" t="s">
        <v>158</v>
      </c>
      <c r="C79" s="7"/>
      <c r="D79" s="7" t="s">
        <v>61</v>
      </c>
      <c r="E79" s="30">
        <v>117423.71</v>
      </c>
      <c r="F79" s="41">
        <v>117423.71</v>
      </c>
      <c r="G79" s="30">
        <f>117432.06</f>
        <v>117432.06</v>
      </c>
      <c r="H79" s="8"/>
      <c r="I79" s="8"/>
      <c r="J79" s="8"/>
      <c r="K79" s="8"/>
      <c r="L79" s="52">
        <f>L90+L87+L88</f>
        <v>6312993.3499999996</v>
      </c>
      <c r="M79" s="52">
        <f>M90+M87+M88</f>
        <v>5820347.2000000002</v>
      </c>
      <c r="N79" s="52">
        <f t="shared" ref="N79:Q79" si="3">N90+N87+N88</f>
        <v>492646.15</v>
      </c>
      <c r="O79" s="52">
        <f t="shared" si="3"/>
        <v>6653613</v>
      </c>
      <c r="P79" s="52">
        <f t="shared" si="3"/>
        <v>5729328.2199999997</v>
      </c>
      <c r="Q79" s="52">
        <f t="shared" si="3"/>
        <v>924284.78</v>
      </c>
      <c r="R79" s="31"/>
    </row>
    <row r="80" spans="1:18" ht="36" customHeight="1" x14ac:dyDescent="0.25">
      <c r="A80" s="14"/>
      <c r="B80" s="9"/>
      <c r="C80" s="7"/>
      <c r="D80" s="7" t="s">
        <v>159</v>
      </c>
      <c r="E80" s="28">
        <v>1</v>
      </c>
      <c r="F80" s="32">
        <v>1</v>
      </c>
      <c r="G80" s="28">
        <v>1</v>
      </c>
      <c r="H80" s="8"/>
      <c r="I80" s="8"/>
      <c r="J80" s="8"/>
      <c r="K80" s="8"/>
      <c r="L80" s="8"/>
      <c r="M80" s="8"/>
      <c r="N80" s="8"/>
      <c r="O80" s="8"/>
      <c r="P80" s="8"/>
      <c r="Q80" s="8"/>
      <c r="R80" s="26"/>
    </row>
    <row r="81" spans="1:18" ht="24" x14ac:dyDescent="0.25">
      <c r="A81" s="14"/>
      <c r="B81" s="9"/>
      <c r="C81" s="7"/>
      <c r="D81" s="7" t="s">
        <v>160</v>
      </c>
      <c r="E81" s="28">
        <v>7</v>
      </c>
      <c r="F81" s="32">
        <v>7</v>
      </c>
      <c r="G81" s="28">
        <v>7</v>
      </c>
      <c r="H81" s="8"/>
      <c r="I81" s="8"/>
      <c r="J81" s="8"/>
      <c r="K81" s="8"/>
      <c r="L81" s="8"/>
      <c r="M81" s="8"/>
      <c r="N81" s="8"/>
      <c r="O81" s="8"/>
      <c r="P81" s="8"/>
      <c r="Q81" s="8"/>
      <c r="R81" s="26"/>
    </row>
    <row r="82" spans="1:18" ht="24" x14ac:dyDescent="0.25">
      <c r="A82" s="13" t="s">
        <v>161</v>
      </c>
      <c r="B82" s="6" t="s">
        <v>162</v>
      </c>
      <c r="C82" s="8"/>
      <c r="D82" s="8"/>
      <c r="E82" s="8"/>
      <c r="F82" s="8"/>
      <c r="G82" s="8"/>
      <c r="H82" s="12">
        <v>2017</v>
      </c>
      <c r="I82" s="12">
        <v>2023</v>
      </c>
      <c r="J82" s="27" t="s">
        <v>101</v>
      </c>
      <c r="K82" s="27" t="s">
        <v>163</v>
      </c>
      <c r="L82" s="30">
        <v>2379339.56</v>
      </c>
      <c r="M82" s="30">
        <v>2131838.6800000002</v>
      </c>
      <c r="N82" s="30">
        <v>247500.88</v>
      </c>
      <c r="O82" s="30">
        <f>P82+Q82</f>
        <v>2379339.56</v>
      </c>
      <c r="P82" s="30">
        <v>2131888.25</v>
      </c>
      <c r="Q82" s="30">
        <v>247451.31</v>
      </c>
      <c r="R82" s="33" t="s">
        <v>103</v>
      </c>
    </row>
    <row r="83" spans="1:18" ht="24" x14ac:dyDescent="0.25">
      <c r="A83" s="38" t="s">
        <v>164</v>
      </c>
      <c r="B83" s="39" t="s">
        <v>165</v>
      </c>
      <c r="C83" s="8"/>
      <c r="D83" s="8"/>
      <c r="E83" s="8"/>
      <c r="F83" s="8"/>
      <c r="G83" s="8"/>
      <c r="H83" s="34">
        <v>2017</v>
      </c>
      <c r="I83" s="34">
        <v>2023</v>
      </c>
      <c r="J83" s="27" t="s">
        <v>84</v>
      </c>
      <c r="K83" s="33" t="s">
        <v>166</v>
      </c>
      <c r="L83" s="30">
        <v>6632422</v>
      </c>
      <c r="M83" s="30">
        <v>5942422</v>
      </c>
      <c r="N83" s="30">
        <v>690000</v>
      </c>
      <c r="O83" s="30">
        <f t="shared" ref="O83:O90" si="4">P83+Q83</f>
        <v>6942643.8000000007</v>
      </c>
      <c r="P83" s="30">
        <v>6416460.9000000004</v>
      </c>
      <c r="Q83" s="30">
        <v>526182.9</v>
      </c>
      <c r="R83" s="33" t="s">
        <v>103</v>
      </c>
    </row>
    <row r="84" spans="1:18" ht="24" x14ac:dyDescent="0.25">
      <c r="A84" s="13" t="s">
        <v>167</v>
      </c>
      <c r="B84" s="6" t="s">
        <v>168</v>
      </c>
      <c r="C84" s="8"/>
      <c r="D84" s="8"/>
      <c r="E84" s="8"/>
      <c r="F84" s="8"/>
      <c r="G84" s="8"/>
      <c r="H84" s="12">
        <v>2017</v>
      </c>
      <c r="I84" s="12">
        <v>2023</v>
      </c>
      <c r="J84" s="27" t="s">
        <v>96</v>
      </c>
      <c r="K84" s="33" t="s">
        <v>169</v>
      </c>
      <c r="L84" s="30">
        <v>2968099.72</v>
      </c>
      <c r="M84" s="30">
        <v>2522884.14</v>
      </c>
      <c r="N84" s="30">
        <v>445215.58</v>
      </c>
      <c r="O84" s="30">
        <f t="shared" si="4"/>
        <v>2908498.32</v>
      </c>
      <c r="P84" s="30">
        <v>2472222.96</v>
      </c>
      <c r="Q84" s="30">
        <v>436275.36</v>
      </c>
      <c r="R84" s="33" t="s">
        <v>170</v>
      </c>
    </row>
    <row r="85" spans="1:18" ht="36" x14ac:dyDescent="0.25">
      <c r="A85" s="13" t="s">
        <v>171</v>
      </c>
      <c r="B85" s="6" t="s">
        <v>172</v>
      </c>
      <c r="C85" s="8"/>
      <c r="D85" s="8"/>
      <c r="E85" s="8"/>
      <c r="F85" s="8"/>
      <c r="G85" s="8"/>
      <c r="H85" s="12">
        <v>2017</v>
      </c>
      <c r="I85" s="12">
        <v>2023</v>
      </c>
      <c r="J85" s="27" t="s">
        <v>96</v>
      </c>
      <c r="K85" s="33" t="s">
        <v>173</v>
      </c>
      <c r="L85" s="30">
        <v>5582097.2000000002</v>
      </c>
      <c r="M85" s="30">
        <v>5163439.91</v>
      </c>
      <c r="N85" s="30">
        <v>418657.29</v>
      </c>
      <c r="O85" s="30">
        <f t="shared" si="4"/>
        <v>5563267.4199999999</v>
      </c>
      <c r="P85" s="30">
        <v>5146022.3600000003</v>
      </c>
      <c r="Q85" s="30">
        <v>417245.06</v>
      </c>
      <c r="R85" s="33" t="s">
        <v>131</v>
      </c>
    </row>
    <row r="86" spans="1:18" ht="73.5" customHeight="1" x14ac:dyDescent="0.25">
      <c r="A86" s="13" t="s">
        <v>174</v>
      </c>
      <c r="B86" s="6" t="s">
        <v>175</v>
      </c>
      <c r="C86" s="8"/>
      <c r="D86" s="8"/>
      <c r="E86" s="8"/>
      <c r="F86" s="8"/>
      <c r="G86" s="8"/>
      <c r="H86" s="12">
        <v>2017</v>
      </c>
      <c r="I86" s="12">
        <v>2023</v>
      </c>
      <c r="J86" s="27" t="s">
        <v>84</v>
      </c>
      <c r="K86" s="33" t="s">
        <v>176</v>
      </c>
      <c r="L86" s="30">
        <v>8016791.7800000003</v>
      </c>
      <c r="M86" s="30">
        <v>7415532.3899999997</v>
      </c>
      <c r="N86" s="30">
        <v>601259.39</v>
      </c>
      <c r="O86" s="30">
        <f t="shared" si="4"/>
        <v>7860900.1600000001</v>
      </c>
      <c r="P86" s="30">
        <v>6224260.75</v>
      </c>
      <c r="Q86" s="30">
        <v>1636639.41</v>
      </c>
      <c r="R86" s="33" t="s">
        <v>177</v>
      </c>
    </row>
    <row r="87" spans="1:18" ht="24" x14ac:dyDescent="0.25">
      <c r="A87" s="13" t="s">
        <v>178</v>
      </c>
      <c r="B87" s="6" t="s">
        <v>179</v>
      </c>
      <c r="C87" s="8"/>
      <c r="D87" s="8"/>
      <c r="E87" s="8"/>
      <c r="F87" s="8"/>
      <c r="G87" s="8"/>
      <c r="H87" s="12">
        <v>2017</v>
      </c>
      <c r="I87" s="12">
        <v>2021</v>
      </c>
      <c r="J87" s="27" t="s">
        <v>101</v>
      </c>
      <c r="K87" s="33" t="s">
        <v>180</v>
      </c>
      <c r="L87" s="30">
        <v>2612602.9699999997</v>
      </c>
      <c r="M87" s="30">
        <v>2416657.7400000002</v>
      </c>
      <c r="N87" s="30">
        <v>195945.23</v>
      </c>
      <c r="O87" s="30">
        <f t="shared" si="4"/>
        <v>2958666.82</v>
      </c>
      <c r="P87" s="30">
        <v>2416657.7399999998</v>
      </c>
      <c r="Q87" s="30">
        <v>542009.07999999996</v>
      </c>
      <c r="R87" s="33" t="s">
        <v>103</v>
      </c>
    </row>
    <row r="88" spans="1:18" ht="24" x14ac:dyDescent="0.25">
      <c r="A88" s="13" t="s">
        <v>181</v>
      </c>
      <c r="B88" s="6" t="s">
        <v>182</v>
      </c>
      <c r="C88" s="8"/>
      <c r="D88" s="8"/>
      <c r="E88" s="8"/>
      <c r="F88" s="8"/>
      <c r="G88" s="8"/>
      <c r="H88" s="12">
        <v>2017</v>
      </c>
      <c r="I88" s="12">
        <v>2021</v>
      </c>
      <c r="J88" s="27" t="s">
        <v>101</v>
      </c>
      <c r="K88" s="33" t="s">
        <v>183</v>
      </c>
      <c r="L88" s="30">
        <v>255621.63</v>
      </c>
      <c r="M88" s="30">
        <v>217278.38</v>
      </c>
      <c r="N88" s="30">
        <v>38343.25</v>
      </c>
      <c r="O88" s="30">
        <f t="shared" si="4"/>
        <v>255621.63</v>
      </c>
      <c r="P88" s="30">
        <v>217278.38</v>
      </c>
      <c r="Q88" s="30">
        <v>38343.25</v>
      </c>
      <c r="R88" s="33" t="s">
        <v>103</v>
      </c>
    </row>
    <row r="89" spans="1:18" ht="24" x14ac:dyDescent="0.25">
      <c r="A89" s="13" t="s">
        <v>184</v>
      </c>
      <c r="B89" s="6" t="s">
        <v>185</v>
      </c>
      <c r="C89" s="8"/>
      <c r="D89" s="8"/>
      <c r="E89" s="8"/>
      <c r="F89" s="8"/>
      <c r="G89" s="8"/>
      <c r="H89" s="12">
        <v>2020</v>
      </c>
      <c r="I89" s="12">
        <v>2022</v>
      </c>
      <c r="J89" s="27" t="s">
        <v>92</v>
      </c>
      <c r="K89" s="33" t="s">
        <v>85</v>
      </c>
      <c r="L89" s="30">
        <v>2504302.4</v>
      </c>
      <c r="M89" s="35">
        <v>0</v>
      </c>
      <c r="N89" s="35">
        <v>2504302.4</v>
      </c>
      <c r="O89" s="30">
        <f t="shared" si="4"/>
        <v>0</v>
      </c>
      <c r="P89" s="35">
        <v>0</v>
      </c>
      <c r="Q89" s="35">
        <v>0</v>
      </c>
      <c r="R89" s="33" t="s">
        <v>186</v>
      </c>
    </row>
    <row r="90" spans="1:18" ht="24" x14ac:dyDescent="0.25">
      <c r="A90" s="13" t="s">
        <v>187</v>
      </c>
      <c r="B90" s="6" t="s">
        <v>188</v>
      </c>
      <c r="C90" s="8"/>
      <c r="D90" s="8"/>
      <c r="E90" s="8"/>
      <c r="F90" s="8"/>
      <c r="G90" s="8"/>
      <c r="H90" s="12">
        <v>2020</v>
      </c>
      <c r="I90" s="12">
        <v>2023</v>
      </c>
      <c r="J90" s="27" t="s">
        <v>101</v>
      </c>
      <c r="K90" s="33" t="s">
        <v>189</v>
      </c>
      <c r="L90" s="30">
        <v>3444768.75</v>
      </c>
      <c r="M90" s="30">
        <v>3186411.08</v>
      </c>
      <c r="N90" s="30">
        <v>258357.67</v>
      </c>
      <c r="O90" s="30">
        <f t="shared" si="4"/>
        <v>3439324.5500000003</v>
      </c>
      <c r="P90" s="30">
        <v>3095392.1</v>
      </c>
      <c r="Q90" s="30">
        <v>343932.45</v>
      </c>
      <c r="R90" s="33" t="s">
        <v>103</v>
      </c>
    </row>
    <row r="91" spans="1:18" s="22" customFormat="1" ht="36" x14ac:dyDescent="0.25">
      <c r="A91" s="13">
        <v>2</v>
      </c>
      <c r="B91" s="6" t="s">
        <v>190</v>
      </c>
      <c r="C91" s="12" t="s">
        <v>191</v>
      </c>
      <c r="D91" s="7" t="s">
        <v>192</v>
      </c>
      <c r="E91" s="12">
        <v>94</v>
      </c>
      <c r="F91" s="12">
        <v>94</v>
      </c>
      <c r="G91" s="12">
        <v>95.8</v>
      </c>
      <c r="H91" s="8"/>
      <c r="I91" s="8"/>
      <c r="J91" s="8"/>
      <c r="K91" s="8"/>
      <c r="L91" s="8"/>
      <c r="M91" s="8"/>
      <c r="N91" s="8"/>
      <c r="O91" s="8"/>
      <c r="P91" s="8"/>
      <c r="Q91" s="8"/>
      <c r="R91" s="33" t="s">
        <v>193</v>
      </c>
    </row>
    <row r="92" spans="1:18" s="22" customFormat="1" ht="51" customHeight="1" x14ac:dyDescent="0.25">
      <c r="A92" s="13"/>
      <c r="B92" s="6"/>
      <c r="C92" s="12" t="s">
        <v>194</v>
      </c>
      <c r="D92" s="36" t="s">
        <v>195</v>
      </c>
      <c r="E92" s="28">
        <v>9000</v>
      </c>
      <c r="F92" s="28">
        <v>9000</v>
      </c>
      <c r="G92" s="28">
        <v>17265</v>
      </c>
      <c r="H92" s="8"/>
      <c r="I92" s="8"/>
      <c r="J92" s="8"/>
      <c r="K92" s="8"/>
      <c r="L92" s="8"/>
      <c r="M92" s="8"/>
      <c r="N92" s="8"/>
      <c r="O92" s="8"/>
      <c r="P92" s="8"/>
      <c r="Q92" s="8"/>
      <c r="R92" s="33" t="s">
        <v>196</v>
      </c>
    </row>
    <row r="93" spans="1:18" s="22" customFormat="1" ht="24" x14ac:dyDescent="0.25">
      <c r="A93" s="13"/>
      <c r="B93" s="6"/>
      <c r="C93" s="12" t="s">
        <v>197</v>
      </c>
      <c r="D93" s="36" t="s">
        <v>198</v>
      </c>
      <c r="E93" s="12">
        <v>232</v>
      </c>
      <c r="F93" s="12">
        <v>232</v>
      </c>
      <c r="G93" s="30">
        <v>146.12</v>
      </c>
      <c r="H93" s="8"/>
      <c r="I93" s="8"/>
      <c r="J93" s="8"/>
      <c r="K93" s="8"/>
      <c r="L93" s="8"/>
      <c r="M93" s="8"/>
      <c r="N93" s="8"/>
      <c r="O93" s="8"/>
      <c r="P93" s="8"/>
      <c r="Q93" s="8"/>
      <c r="R93" s="33" t="s">
        <v>199</v>
      </c>
    </row>
    <row r="94" spans="1:18" s="22" customFormat="1" ht="24" x14ac:dyDescent="0.25">
      <c r="A94" s="13"/>
      <c r="B94" s="6"/>
      <c r="C94" s="12" t="s">
        <v>200</v>
      </c>
      <c r="D94" s="36" t="s">
        <v>201</v>
      </c>
      <c r="E94" s="12">
        <v>250</v>
      </c>
      <c r="F94" s="12">
        <v>250</v>
      </c>
      <c r="G94" s="12">
        <v>191</v>
      </c>
      <c r="H94" s="8"/>
      <c r="I94" s="8"/>
      <c r="J94" s="8"/>
      <c r="K94" s="8"/>
      <c r="L94" s="8"/>
      <c r="M94" s="8"/>
      <c r="N94" s="8"/>
      <c r="O94" s="8"/>
      <c r="P94" s="8"/>
      <c r="Q94" s="8"/>
      <c r="R94" s="33" t="s">
        <v>202</v>
      </c>
    </row>
    <row r="95" spans="1:18" ht="36" x14ac:dyDescent="0.25">
      <c r="A95" s="13" t="s">
        <v>80</v>
      </c>
      <c r="B95" s="6" t="s">
        <v>203</v>
      </c>
      <c r="C95" s="12" t="s">
        <v>204</v>
      </c>
      <c r="D95" s="7" t="s">
        <v>205</v>
      </c>
      <c r="E95" s="12">
        <v>3.05</v>
      </c>
      <c r="F95" s="12">
        <v>3.05</v>
      </c>
      <c r="G95" s="12">
        <f>G102+G110</f>
        <v>2.6</v>
      </c>
      <c r="H95" s="8"/>
      <c r="I95" s="8"/>
      <c r="J95" s="8"/>
      <c r="K95" s="8"/>
      <c r="L95" s="8"/>
      <c r="M95" s="8"/>
      <c r="N95" s="8"/>
      <c r="O95" s="8"/>
      <c r="P95" s="8"/>
      <c r="Q95" s="8"/>
      <c r="R95" s="33" t="s">
        <v>48</v>
      </c>
    </row>
    <row r="96" spans="1:18" ht="24" customHeight="1" x14ac:dyDescent="0.25">
      <c r="A96" s="9"/>
      <c r="B96" s="9"/>
      <c r="C96" s="12" t="s">
        <v>206</v>
      </c>
      <c r="D96" s="7" t="s">
        <v>59</v>
      </c>
      <c r="E96" s="12">
        <v>0.77</v>
      </c>
      <c r="F96" s="12">
        <v>0.77</v>
      </c>
      <c r="G96" s="12">
        <f>G106+G111</f>
        <v>0.77999999999999992</v>
      </c>
      <c r="H96" s="8"/>
      <c r="I96" s="8"/>
      <c r="J96" s="8"/>
      <c r="K96" s="8"/>
      <c r="L96" s="8"/>
      <c r="M96" s="8"/>
      <c r="N96" s="8"/>
      <c r="O96" s="8"/>
      <c r="P96" s="8"/>
      <c r="Q96" s="8"/>
      <c r="R96" s="33" t="s">
        <v>142</v>
      </c>
    </row>
    <row r="97" spans="1:18" s="22" customFormat="1" ht="36" x14ac:dyDescent="0.25">
      <c r="A97" s="9"/>
      <c r="B97" s="9"/>
      <c r="C97" s="12" t="s">
        <v>207</v>
      </c>
      <c r="D97" s="7" t="s">
        <v>208</v>
      </c>
      <c r="E97" s="28">
        <v>1742</v>
      </c>
      <c r="F97" s="28">
        <v>1742</v>
      </c>
      <c r="G97" s="28">
        <f>G107</f>
        <v>1777.6</v>
      </c>
      <c r="H97" s="8"/>
      <c r="I97" s="8"/>
      <c r="J97" s="8"/>
      <c r="K97" s="8"/>
      <c r="L97" s="8"/>
      <c r="M97" s="8"/>
      <c r="N97" s="8"/>
      <c r="O97" s="8"/>
      <c r="P97" s="8"/>
      <c r="Q97" s="8"/>
      <c r="R97" s="33" t="s">
        <v>142</v>
      </c>
    </row>
    <row r="98" spans="1:18" s="22" customFormat="1" ht="48" x14ac:dyDescent="0.25">
      <c r="A98" s="9"/>
      <c r="B98" s="9"/>
      <c r="C98" s="12" t="s">
        <v>209</v>
      </c>
      <c r="D98" s="7" t="s">
        <v>210</v>
      </c>
      <c r="E98" s="28">
        <v>22751</v>
      </c>
      <c r="F98" s="28">
        <v>22751</v>
      </c>
      <c r="G98" s="28">
        <f>G105</f>
        <v>25483.8</v>
      </c>
      <c r="H98" s="8"/>
      <c r="I98" s="8"/>
      <c r="J98" s="8"/>
      <c r="K98" s="8"/>
      <c r="L98" s="8"/>
      <c r="M98" s="8"/>
      <c r="N98" s="8"/>
      <c r="O98" s="8"/>
      <c r="P98" s="8"/>
      <c r="Q98" s="8"/>
      <c r="R98" s="33" t="s">
        <v>142</v>
      </c>
    </row>
    <row r="99" spans="1:18" s="22" customFormat="1" ht="33" customHeight="1" x14ac:dyDescent="0.25">
      <c r="A99" s="9"/>
      <c r="B99" s="9"/>
      <c r="C99" s="12" t="s">
        <v>211</v>
      </c>
      <c r="D99" s="7" t="s">
        <v>212</v>
      </c>
      <c r="E99" s="28">
        <v>1833</v>
      </c>
      <c r="F99" s="28">
        <v>1833</v>
      </c>
      <c r="G99" s="28">
        <f>G108</f>
        <v>3170.2</v>
      </c>
      <c r="H99" s="8"/>
      <c r="I99" s="8"/>
      <c r="J99" s="8"/>
      <c r="K99" s="8"/>
      <c r="L99" s="8"/>
      <c r="M99" s="8"/>
      <c r="N99" s="8"/>
      <c r="O99" s="8"/>
      <c r="P99" s="8"/>
      <c r="Q99" s="8"/>
      <c r="R99" s="33" t="s">
        <v>142</v>
      </c>
    </row>
    <row r="100" spans="1:18" s="22" customFormat="1" ht="33" customHeight="1" x14ac:dyDescent="0.25">
      <c r="A100" s="9"/>
      <c r="B100" s="9"/>
      <c r="C100" s="12" t="s">
        <v>213</v>
      </c>
      <c r="D100" s="7" t="s">
        <v>214</v>
      </c>
      <c r="E100" s="12">
        <v>18.77</v>
      </c>
      <c r="F100" s="12">
        <v>18.77</v>
      </c>
      <c r="G100" s="12">
        <f>G104</f>
        <v>25.41</v>
      </c>
      <c r="H100" s="8"/>
      <c r="I100" s="8"/>
      <c r="J100" s="8"/>
      <c r="K100" s="8"/>
      <c r="L100" s="8"/>
      <c r="M100" s="8"/>
      <c r="N100" s="8"/>
      <c r="O100" s="8"/>
      <c r="P100" s="8"/>
      <c r="Q100" s="8"/>
      <c r="R100" s="33" t="s">
        <v>142</v>
      </c>
    </row>
    <row r="101" spans="1:18" ht="24" x14ac:dyDescent="0.25">
      <c r="A101" s="9"/>
      <c r="B101" s="9"/>
      <c r="C101" s="12" t="s">
        <v>215</v>
      </c>
      <c r="D101" s="7" t="s">
        <v>216</v>
      </c>
      <c r="E101" s="30">
        <v>475871.57</v>
      </c>
      <c r="F101" s="30">
        <v>475871.57</v>
      </c>
      <c r="G101" s="30">
        <f>G103+G109+G112</f>
        <v>190329.15</v>
      </c>
      <c r="H101" s="8"/>
      <c r="I101" s="8"/>
      <c r="J101" s="8"/>
      <c r="K101" s="8"/>
      <c r="L101" s="8"/>
      <c r="M101" s="8"/>
      <c r="N101" s="8"/>
      <c r="O101" s="8"/>
      <c r="P101" s="8"/>
      <c r="Q101" s="8"/>
      <c r="R101" s="33" t="s">
        <v>217</v>
      </c>
    </row>
    <row r="102" spans="1:18" ht="159.75" customHeight="1" x14ac:dyDescent="0.25">
      <c r="A102" s="6" t="s">
        <v>42</v>
      </c>
      <c r="B102" s="6" t="s">
        <v>218</v>
      </c>
      <c r="C102" s="7"/>
      <c r="D102" s="17" t="s">
        <v>64</v>
      </c>
      <c r="E102" s="12">
        <v>1.46</v>
      </c>
      <c r="F102" s="42">
        <v>1.46</v>
      </c>
      <c r="G102" s="12">
        <f>1.01</f>
        <v>1.01</v>
      </c>
      <c r="H102" s="8"/>
      <c r="I102" s="8"/>
      <c r="J102" s="8"/>
      <c r="K102" s="8"/>
      <c r="L102" s="52">
        <f>L113+L114+L115+L116+L117+L120</f>
        <v>28596093.469999999</v>
      </c>
      <c r="M102" s="52">
        <f>M113+M114+M115+M116+M117+M120</f>
        <v>13891879.290000001</v>
      </c>
      <c r="N102" s="52">
        <f t="shared" ref="N102:P102" si="5">N113+N114+N115+N116+N117+N120</f>
        <v>14704214.18</v>
      </c>
      <c r="O102" s="52">
        <f>Q113+O114+O115+O116+O117+O120</f>
        <v>23818452.489999998</v>
      </c>
      <c r="P102" s="52">
        <f t="shared" si="5"/>
        <v>13199185.149999999</v>
      </c>
      <c r="Q102" s="52">
        <f>Q114+Q115+Q116+Q117+Q120</f>
        <v>12427364.439999999</v>
      </c>
      <c r="R102" s="31"/>
    </row>
    <row r="103" spans="1:18" ht="24" x14ac:dyDescent="0.25">
      <c r="A103" s="9"/>
      <c r="B103" s="9"/>
      <c r="C103" s="9"/>
      <c r="D103" s="7" t="s">
        <v>72</v>
      </c>
      <c r="E103" s="30">
        <v>26635</v>
      </c>
      <c r="F103" s="53">
        <v>26635</v>
      </c>
      <c r="G103" s="28">
        <v>0</v>
      </c>
      <c r="H103" s="8"/>
      <c r="I103" s="8"/>
      <c r="J103" s="8"/>
      <c r="K103" s="8"/>
      <c r="L103" s="8"/>
      <c r="M103" s="8"/>
      <c r="N103" s="8"/>
      <c r="O103" s="8"/>
      <c r="P103" s="8"/>
      <c r="Q103" s="8"/>
      <c r="R103" s="26"/>
    </row>
    <row r="104" spans="1:18" ht="24" x14ac:dyDescent="0.25">
      <c r="A104" s="9"/>
      <c r="B104" s="9"/>
      <c r="C104" s="9"/>
      <c r="D104" s="7" t="s">
        <v>219</v>
      </c>
      <c r="E104" s="12">
        <v>18.77</v>
      </c>
      <c r="F104" s="42">
        <v>18.77</v>
      </c>
      <c r="G104" s="12">
        <v>25.41</v>
      </c>
      <c r="H104" s="8"/>
      <c r="I104" s="8"/>
      <c r="J104" s="8"/>
      <c r="K104" s="8"/>
      <c r="L104" s="8"/>
      <c r="M104" s="8"/>
      <c r="N104" s="8"/>
      <c r="O104" s="8"/>
      <c r="P104" s="8"/>
      <c r="Q104" s="8"/>
      <c r="R104" s="26"/>
    </row>
    <row r="105" spans="1:18" ht="48" x14ac:dyDescent="0.25">
      <c r="A105" s="9"/>
      <c r="B105" s="9"/>
      <c r="C105" s="9"/>
      <c r="D105" s="7" t="s">
        <v>220</v>
      </c>
      <c r="E105" s="28">
        <v>22751</v>
      </c>
      <c r="F105" s="54">
        <v>22751</v>
      </c>
      <c r="G105" s="30">
        <v>25483.8</v>
      </c>
      <c r="H105" s="8"/>
      <c r="I105" s="8"/>
      <c r="J105" s="8"/>
      <c r="K105" s="8"/>
      <c r="L105" s="8"/>
      <c r="M105" s="8"/>
      <c r="N105" s="8"/>
      <c r="O105" s="8"/>
      <c r="P105" s="8"/>
      <c r="Q105" s="8"/>
      <c r="R105" s="26"/>
    </row>
    <row r="106" spans="1:18" x14ac:dyDescent="0.25">
      <c r="A106" s="9"/>
      <c r="B106" s="9"/>
      <c r="C106" s="9"/>
      <c r="D106" s="7" t="s">
        <v>65</v>
      </c>
      <c r="E106" s="12">
        <v>0.68</v>
      </c>
      <c r="F106" s="42">
        <v>0.68</v>
      </c>
      <c r="G106" s="30">
        <v>0.69</v>
      </c>
      <c r="H106" s="8"/>
      <c r="I106" s="8"/>
      <c r="J106" s="8"/>
      <c r="K106" s="8"/>
      <c r="L106" s="8"/>
      <c r="M106" s="8"/>
      <c r="N106" s="8"/>
      <c r="O106" s="8"/>
      <c r="P106" s="8"/>
      <c r="Q106" s="8"/>
      <c r="R106" s="26"/>
    </row>
    <row r="107" spans="1:18" ht="36" x14ac:dyDescent="0.25">
      <c r="A107" s="9"/>
      <c r="B107" s="9"/>
      <c r="C107" s="9"/>
      <c r="D107" s="7" t="s">
        <v>221</v>
      </c>
      <c r="E107" s="28">
        <v>1742</v>
      </c>
      <c r="F107" s="54">
        <v>1742</v>
      </c>
      <c r="G107" s="30">
        <v>1777.6</v>
      </c>
      <c r="H107" s="8"/>
      <c r="I107" s="8"/>
      <c r="J107" s="8"/>
      <c r="K107" s="8"/>
      <c r="L107" s="8"/>
      <c r="M107" s="8"/>
      <c r="N107" s="8"/>
      <c r="O107" s="8"/>
      <c r="P107" s="8"/>
      <c r="Q107" s="8"/>
      <c r="R107" s="26"/>
    </row>
    <row r="108" spans="1:18" ht="24" x14ac:dyDescent="0.25">
      <c r="A108" s="9"/>
      <c r="B108" s="9"/>
      <c r="C108" s="9"/>
      <c r="D108" s="7" t="s">
        <v>222</v>
      </c>
      <c r="E108" s="28">
        <v>1833</v>
      </c>
      <c r="F108" s="54">
        <v>1833</v>
      </c>
      <c r="G108" s="30">
        <v>3170.2</v>
      </c>
      <c r="H108" s="8"/>
      <c r="I108" s="8"/>
      <c r="J108" s="8"/>
      <c r="K108" s="8"/>
      <c r="L108" s="8"/>
      <c r="M108" s="8"/>
      <c r="N108" s="8"/>
      <c r="O108" s="8"/>
      <c r="P108" s="8"/>
      <c r="Q108" s="8"/>
      <c r="R108" s="26"/>
    </row>
    <row r="109" spans="1:18" ht="136.5" customHeight="1" x14ac:dyDescent="0.25">
      <c r="A109" s="6" t="s">
        <v>67</v>
      </c>
      <c r="B109" s="6" t="s">
        <v>223</v>
      </c>
      <c r="C109" s="7"/>
      <c r="D109" s="17" t="s">
        <v>72</v>
      </c>
      <c r="E109" s="30">
        <v>180606.15</v>
      </c>
      <c r="F109" s="53">
        <v>180606.15</v>
      </c>
      <c r="G109" s="30">
        <f>28433+28835+20607.15</f>
        <v>77875.149999999994</v>
      </c>
      <c r="H109" s="8"/>
      <c r="I109" s="8"/>
      <c r="J109" s="8"/>
      <c r="K109" s="8"/>
      <c r="L109" s="52">
        <f>L118+L119+L121+L122+L123</f>
        <v>13178351.629999999</v>
      </c>
      <c r="M109" s="52">
        <f>M118+M119+M121+M122+M123</f>
        <v>8650815.4800000004</v>
      </c>
      <c r="N109" s="52">
        <f t="shared" ref="N109:Q109" si="6">N118+N119+N121+N122+N123</f>
        <v>4527536.1500000004</v>
      </c>
      <c r="O109" s="52">
        <f t="shared" si="6"/>
        <v>9433377.9699999988</v>
      </c>
      <c r="P109" s="52">
        <f t="shared" si="6"/>
        <v>8650815.4800000004</v>
      </c>
      <c r="Q109" s="52">
        <f t="shared" si="6"/>
        <v>782562.49000000011</v>
      </c>
      <c r="R109" s="31"/>
    </row>
    <row r="110" spans="1:18" ht="24" x14ac:dyDescent="0.25">
      <c r="A110" s="9"/>
      <c r="B110" s="9"/>
      <c r="C110" s="9"/>
      <c r="D110" s="7" t="s">
        <v>64</v>
      </c>
      <c r="E110" s="30">
        <v>1.59</v>
      </c>
      <c r="F110" s="42">
        <v>1.59</v>
      </c>
      <c r="G110" s="30">
        <v>1.59</v>
      </c>
      <c r="H110" s="8"/>
      <c r="I110" s="8"/>
      <c r="J110" s="8"/>
      <c r="K110" s="8"/>
      <c r="L110" s="8"/>
      <c r="M110" s="8"/>
      <c r="N110" s="8"/>
      <c r="O110" s="8"/>
      <c r="P110" s="8"/>
      <c r="Q110" s="8"/>
      <c r="R110" s="26"/>
    </row>
    <row r="111" spans="1:18" x14ac:dyDescent="0.25">
      <c r="A111" s="9"/>
      <c r="B111" s="9"/>
      <c r="C111" s="9"/>
      <c r="D111" s="7" t="s">
        <v>65</v>
      </c>
      <c r="E111" s="12">
        <v>0.09</v>
      </c>
      <c r="F111" s="42">
        <v>0.09</v>
      </c>
      <c r="G111" s="12">
        <v>0.09</v>
      </c>
      <c r="H111" s="8"/>
      <c r="I111" s="8"/>
      <c r="J111" s="8"/>
      <c r="K111" s="8"/>
      <c r="L111" s="8"/>
      <c r="M111" s="8"/>
      <c r="N111" s="8"/>
      <c r="O111" s="8"/>
      <c r="P111" s="8"/>
      <c r="Q111" s="8"/>
      <c r="R111" s="26"/>
    </row>
    <row r="112" spans="1:18" ht="143.25" customHeight="1" x14ac:dyDescent="0.25">
      <c r="A112" s="6" t="s">
        <v>70</v>
      </c>
      <c r="B112" s="6" t="s">
        <v>224</v>
      </c>
      <c r="C112" s="7"/>
      <c r="D112" s="17" t="s">
        <v>72</v>
      </c>
      <c r="E112" s="30">
        <v>268630.42</v>
      </c>
      <c r="F112" s="53">
        <v>268630.42</v>
      </c>
      <c r="G112" s="30">
        <v>112454</v>
      </c>
      <c r="H112" s="8"/>
      <c r="I112" s="8"/>
      <c r="J112" s="8"/>
      <c r="K112" s="8"/>
      <c r="L112" s="52">
        <f>L124+L125+L126+L127+L128+L129</f>
        <v>27007020.580000002</v>
      </c>
      <c r="M112" s="52">
        <f>M124+M125+M126+M127+M128+M129</f>
        <v>11626470.949999999</v>
      </c>
      <c r="N112" s="52">
        <f t="shared" ref="N112:Q112" si="7">N124+N125+N126+N127+N128+N129</f>
        <v>15380549.629999999</v>
      </c>
      <c r="O112" s="52">
        <f t="shared" si="7"/>
        <v>12464123.399999999</v>
      </c>
      <c r="P112" s="52">
        <f t="shared" si="7"/>
        <v>10226098.720000001</v>
      </c>
      <c r="Q112" s="52">
        <f t="shared" si="7"/>
        <v>2238024.6799999997</v>
      </c>
      <c r="R112" s="31"/>
    </row>
    <row r="113" spans="1:19" ht="24" x14ac:dyDescent="0.25">
      <c r="A113" s="13" t="s">
        <v>225</v>
      </c>
      <c r="B113" s="7" t="s">
        <v>226</v>
      </c>
      <c r="C113" s="8"/>
      <c r="D113" s="8"/>
      <c r="E113" s="8"/>
      <c r="F113" s="8"/>
      <c r="G113" s="8"/>
      <c r="H113" s="12">
        <v>2020</v>
      </c>
      <c r="I113" s="12">
        <v>2023</v>
      </c>
      <c r="J113" s="27" t="s">
        <v>96</v>
      </c>
      <c r="K113" s="27" t="s">
        <v>227</v>
      </c>
      <c r="L113" s="30">
        <v>3412527.23</v>
      </c>
      <c r="M113" s="30">
        <v>2887933.74</v>
      </c>
      <c r="N113" s="30">
        <v>524593.49</v>
      </c>
      <c r="O113" s="51">
        <f>P113+Q113</f>
        <v>3385960.04</v>
      </c>
      <c r="P113" s="30">
        <v>2597028.5699999998</v>
      </c>
      <c r="Q113" s="30">
        <v>788931.47</v>
      </c>
      <c r="R113" s="27" t="s">
        <v>131</v>
      </c>
    </row>
    <row r="114" spans="1:19" ht="36" x14ac:dyDescent="0.25">
      <c r="A114" s="13" t="s">
        <v>228</v>
      </c>
      <c r="B114" s="7" t="s">
        <v>229</v>
      </c>
      <c r="C114" s="8"/>
      <c r="D114" s="8"/>
      <c r="E114" s="8"/>
      <c r="F114" s="8"/>
      <c r="G114" s="8"/>
      <c r="H114" s="12">
        <v>2020</v>
      </c>
      <c r="I114" s="12">
        <v>2021</v>
      </c>
      <c r="J114" s="33" t="s">
        <v>84</v>
      </c>
      <c r="K114" s="33" t="s">
        <v>85</v>
      </c>
      <c r="L114" s="30">
        <v>1620001.98</v>
      </c>
      <c r="M114" s="30">
        <v>0</v>
      </c>
      <c r="N114" s="30">
        <v>1620001.98</v>
      </c>
      <c r="O114" s="30">
        <v>0</v>
      </c>
      <c r="P114" s="30">
        <v>0</v>
      </c>
      <c r="Q114" s="30">
        <v>0</v>
      </c>
      <c r="R114" s="33" t="s">
        <v>230</v>
      </c>
    </row>
    <row r="115" spans="1:19" ht="24" x14ac:dyDescent="0.25">
      <c r="A115" s="13" t="s">
        <v>231</v>
      </c>
      <c r="B115" s="7" t="s">
        <v>232</v>
      </c>
      <c r="C115" s="8"/>
      <c r="D115" s="8"/>
      <c r="E115" s="8"/>
      <c r="F115" s="8"/>
      <c r="G115" s="8"/>
      <c r="H115" s="12">
        <v>2019</v>
      </c>
      <c r="I115" s="12">
        <v>2022</v>
      </c>
      <c r="J115" s="27" t="s">
        <v>101</v>
      </c>
      <c r="K115" s="33" t="s">
        <v>233</v>
      </c>
      <c r="L115" s="30">
        <v>1906572.32</v>
      </c>
      <c r="M115" s="30">
        <v>1614646.37</v>
      </c>
      <c r="N115" s="30">
        <v>291925.95</v>
      </c>
      <c r="O115" s="30">
        <f>P115+Q115</f>
        <v>1906572.3200000003</v>
      </c>
      <c r="P115" s="30">
        <v>1614646.37</v>
      </c>
      <c r="Q115" s="30">
        <v>291925.95000000013</v>
      </c>
      <c r="R115" s="33" t="s">
        <v>103</v>
      </c>
    </row>
    <row r="116" spans="1:19" ht="24" x14ac:dyDescent="0.25">
      <c r="A116" s="13" t="s">
        <v>234</v>
      </c>
      <c r="B116" s="7" t="s">
        <v>235</v>
      </c>
      <c r="C116" s="8"/>
      <c r="D116" s="8"/>
      <c r="E116" s="8"/>
      <c r="F116" s="8"/>
      <c r="G116" s="8"/>
      <c r="H116" s="12">
        <v>2019</v>
      </c>
      <c r="I116" s="12">
        <v>2023</v>
      </c>
      <c r="J116" s="33" t="s">
        <v>84</v>
      </c>
      <c r="K116" s="27" t="s">
        <v>236</v>
      </c>
      <c r="L116" s="30">
        <v>2173769.31</v>
      </c>
      <c r="M116" s="30">
        <v>1635518.86</v>
      </c>
      <c r="N116" s="30">
        <v>538250.44999999995</v>
      </c>
      <c r="O116" s="30">
        <f>P116+Q116</f>
        <v>1639726.0699999998</v>
      </c>
      <c r="P116" s="30">
        <v>1233729.8899999999</v>
      </c>
      <c r="Q116" s="30">
        <v>405996.18</v>
      </c>
      <c r="R116" s="27" t="s">
        <v>237</v>
      </c>
    </row>
    <row r="117" spans="1:19" ht="24" x14ac:dyDescent="0.25">
      <c r="A117" s="13" t="s">
        <v>238</v>
      </c>
      <c r="B117" s="7" t="s">
        <v>239</v>
      </c>
      <c r="C117" s="8"/>
      <c r="D117" s="8"/>
      <c r="E117" s="8"/>
      <c r="F117" s="8"/>
      <c r="G117" s="8"/>
      <c r="H117" s="12">
        <v>2016</v>
      </c>
      <c r="I117" s="12">
        <v>2022</v>
      </c>
      <c r="J117" s="27" t="s">
        <v>101</v>
      </c>
      <c r="K117" s="27" t="s">
        <v>240</v>
      </c>
      <c r="L117" s="30">
        <v>15507560.630000001</v>
      </c>
      <c r="M117" s="30">
        <v>7753780.3200000003</v>
      </c>
      <c r="N117" s="30">
        <v>7753780.3099999996</v>
      </c>
      <c r="O117" s="30">
        <v>15507560.629999999</v>
      </c>
      <c r="P117" s="30">
        <v>7753780.3200000003</v>
      </c>
      <c r="Q117" s="30">
        <v>7753780.3099999987</v>
      </c>
      <c r="R117" s="33" t="s">
        <v>103</v>
      </c>
    </row>
    <row r="118" spans="1:19" ht="24" x14ac:dyDescent="0.25">
      <c r="A118" s="13" t="s">
        <v>241</v>
      </c>
      <c r="B118" s="7" t="s">
        <v>242</v>
      </c>
      <c r="C118" s="8"/>
      <c r="D118" s="8"/>
      <c r="E118" s="8"/>
      <c r="F118" s="8"/>
      <c r="G118" s="8"/>
      <c r="H118" s="12">
        <v>2017</v>
      </c>
      <c r="I118" s="12">
        <v>2020</v>
      </c>
      <c r="J118" s="27" t="s">
        <v>101</v>
      </c>
      <c r="K118" s="27" t="s">
        <v>243</v>
      </c>
      <c r="L118" s="30">
        <v>3004384.98</v>
      </c>
      <c r="M118" s="30">
        <v>2854165.73</v>
      </c>
      <c r="N118" s="30">
        <v>150219.25</v>
      </c>
      <c r="O118" s="30">
        <f>P118+Q118</f>
        <v>3004384.98</v>
      </c>
      <c r="P118" s="30">
        <v>2854165.73</v>
      </c>
      <c r="Q118" s="30">
        <v>150219.25</v>
      </c>
      <c r="R118" s="33" t="s">
        <v>103</v>
      </c>
    </row>
    <row r="119" spans="1:19" ht="24" x14ac:dyDescent="0.25">
      <c r="A119" s="13" t="s">
        <v>244</v>
      </c>
      <c r="B119" s="7" t="s">
        <v>245</v>
      </c>
      <c r="C119" s="8"/>
      <c r="D119" s="8"/>
      <c r="E119" s="8"/>
      <c r="F119" s="8"/>
      <c r="G119" s="8"/>
      <c r="H119" s="12">
        <v>2019</v>
      </c>
      <c r="I119" s="12">
        <v>2022</v>
      </c>
      <c r="J119" s="27" t="s">
        <v>101</v>
      </c>
      <c r="K119" s="27" t="s">
        <v>246</v>
      </c>
      <c r="L119" s="30">
        <v>3225516.76</v>
      </c>
      <c r="M119" s="30">
        <v>2983602.99</v>
      </c>
      <c r="N119" s="30">
        <v>241913.77</v>
      </c>
      <c r="O119" s="30">
        <v>3225516.7600000002</v>
      </c>
      <c r="P119" s="30">
        <v>2983602.99</v>
      </c>
      <c r="Q119" s="30">
        <v>241913.77</v>
      </c>
      <c r="R119" s="33" t="s">
        <v>103</v>
      </c>
    </row>
    <row r="120" spans="1:19" ht="36" x14ac:dyDescent="0.25">
      <c r="A120" s="13" t="s">
        <v>247</v>
      </c>
      <c r="B120" s="7" t="s">
        <v>248</v>
      </c>
      <c r="C120" s="8"/>
      <c r="D120" s="8"/>
      <c r="E120" s="8"/>
      <c r="F120" s="8"/>
      <c r="G120" s="8"/>
      <c r="H120" s="12">
        <v>2019</v>
      </c>
      <c r="I120" s="12">
        <v>2023</v>
      </c>
      <c r="J120" s="27" t="s">
        <v>101</v>
      </c>
      <c r="K120" s="33" t="s">
        <v>85</v>
      </c>
      <c r="L120" s="30">
        <v>3975662</v>
      </c>
      <c r="M120" s="30">
        <v>0</v>
      </c>
      <c r="N120" s="30">
        <v>3975662</v>
      </c>
      <c r="O120" s="35">
        <f>SUM(P120:Q120)</f>
        <v>3975662</v>
      </c>
      <c r="P120" s="35">
        <v>0</v>
      </c>
      <c r="Q120" s="35">
        <v>3975662</v>
      </c>
      <c r="R120" s="27" t="s">
        <v>249</v>
      </c>
      <c r="S120" s="55"/>
    </row>
    <row r="121" spans="1:19" ht="36" x14ac:dyDescent="0.25">
      <c r="A121" s="13" t="s">
        <v>250</v>
      </c>
      <c r="B121" s="7" t="s">
        <v>251</v>
      </c>
      <c r="C121" s="8"/>
      <c r="D121" s="8"/>
      <c r="E121" s="8"/>
      <c r="F121" s="8"/>
      <c r="G121" s="8"/>
      <c r="H121" s="12">
        <v>2017</v>
      </c>
      <c r="I121" s="12">
        <v>2023</v>
      </c>
      <c r="J121" s="27" t="s">
        <v>101</v>
      </c>
      <c r="K121" s="27" t="s">
        <v>252</v>
      </c>
      <c r="L121" s="30">
        <v>1970418.02</v>
      </c>
      <c r="M121" s="30">
        <v>1773376.22</v>
      </c>
      <c r="N121" s="30">
        <v>197041.8</v>
      </c>
      <c r="O121" s="35">
        <v>1970418.02</v>
      </c>
      <c r="P121" s="35">
        <v>1773376.22</v>
      </c>
      <c r="Q121" s="35">
        <v>197041.8</v>
      </c>
      <c r="R121" s="33" t="s">
        <v>103</v>
      </c>
    </row>
    <row r="122" spans="1:19" x14ac:dyDescent="0.25">
      <c r="A122" s="13" t="s">
        <v>253</v>
      </c>
      <c r="B122" s="7" t="s">
        <v>254</v>
      </c>
      <c r="C122" s="8"/>
      <c r="D122" s="8"/>
      <c r="E122" s="8"/>
      <c r="F122" s="8"/>
      <c r="G122" s="8"/>
      <c r="H122" s="12">
        <v>2021</v>
      </c>
      <c r="I122" s="12">
        <v>2023</v>
      </c>
      <c r="J122" s="27" t="s">
        <v>134</v>
      </c>
      <c r="K122" s="33" t="s">
        <v>85</v>
      </c>
      <c r="L122" s="30">
        <v>3744973.66</v>
      </c>
      <c r="M122" s="30">
        <v>0</v>
      </c>
      <c r="N122" s="30">
        <v>3744973.66</v>
      </c>
      <c r="O122" s="35">
        <v>0</v>
      </c>
      <c r="P122" s="35">
        <v>0</v>
      </c>
      <c r="Q122" s="35">
        <v>0</v>
      </c>
      <c r="R122" s="33" t="s">
        <v>255</v>
      </c>
    </row>
    <row r="123" spans="1:19" ht="24" x14ac:dyDescent="0.25">
      <c r="A123" s="13" t="s">
        <v>256</v>
      </c>
      <c r="B123" s="7" t="s">
        <v>257</v>
      </c>
      <c r="C123" s="8"/>
      <c r="D123" s="8"/>
      <c r="E123" s="8"/>
      <c r="F123" s="8"/>
      <c r="G123" s="8"/>
      <c r="H123" s="12">
        <v>2018</v>
      </c>
      <c r="I123" s="12">
        <v>2022</v>
      </c>
      <c r="J123" s="27" t="s">
        <v>101</v>
      </c>
      <c r="K123" s="33" t="s">
        <v>258</v>
      </c>
      <c r="L123" s="30">
        <v>1233058.21</v>
      </c>
      <c r="M123" s="30">
        <v>1039670.54</v>
      </c>
      <c r="N123" s="30">
        <v>193387.67</v>
      </c>
      <c r="O123" s="35">
        <v>1233058.21</v>
      </c>
      <c r="P123" s="35">
        <v>1039670.54</v>
      </c>
      <c r="Q123" s="35">
        <v>193387.67</v>
      </c>
      <c r="R123" s="33" t="s">
        <v>103</v>
      </c>
    </row>
    <row r="124" spans="1:19" ht="24" x14ac:dyDescent="0.25">
      <c r="A124" s="13" t="s">
        <v>259</v>
      </c>
      <c r="B124" s="7" t="s">
        <v>260</v>
      </c>
      <c r="C124" s="8"/>
      <c r="D124" s="8"/>
      <c r="E124" s="8"/>
      <c r="F124" s="8"/>
      <c r="G124" s="8"/>
      <c r="H124" s="12">
        <v>2020</v>
      </c>
      <c r="I124" s="12">
        <v>2023</v>
      </c>
      <c r="J124" s="27" t="s">
        <v>101</v>
      </c>
      <c r="K124" s="33" t="s">
        <v>261</v>
      </c>
      <c r="L124" s="30">
        <v>1490688.06</v>
      </c>
      <c r="M124" s="30">
        <v>1378886.45</v>
      </c>
      <c r="N124" s="30">
        <v>111801.61</v>
      </c>
      <c r="O124" s="35">
        <f>P124+Q124</f>
        <v>1489402.82</v>
      </c>
      <c r="P124" s="35">
        <v>1377697.61</v>
      </c>
      <c r="Q124" s="35">
        <v>111705.21</v>
      </c>
      <c r="R124" s="33" t="s">
        <v>103</v>
      </c>
    </row>
    <row r="125" spans="1:19" ht="24" x14ac:dyDescent="0.25">
      <c r="A125" s="13" t="s">
        <v>262</v>
      </c>
      <c r="B125" s="7" t="s">
        <v>263</v>
      </c>
      <c r="C125" s="8"/>
      <c r="D125" s="8"/>
      <c r="E125" s="8"/>
      <c r="F125" s="8"/>
      <c r="G125" s="8"/>
      <c r="H125" s="12">
        <v>2019</v>
      </c>
      <c r="I125" s="12">
        <v>2023</v>
      </c>
      <c r="J125" s="27" t="s">
        <v>101</v>
      </c>
      <c r="K125" s="33" t="s">
        <v>264</v>
      </c>
      <c r="L125" s="30">
        <v>1127176.72</v>
      </c>
      <c r="M125" s="30">
        <v>1042638.46</v>
      </c>
      <c r="N125" s="30">
        <v>84538.26</v>
      </c>
      <c r="O125" s="30">
        <f>SUM(P125:Q125)</f>
        <v>1127176.72</v>
      </c>
      <c r="P125" s="30">
        <v>940952.55</v>
      </c>
      <c r="Q125" s="30">
        <v>186224.17</v>
      </c>
      <c r="R125" s="33" t="s">
        <v>103</v>
      </c>
    </row>
    <row r="126" spans="1:19" ht="36" x14ac:dyDescent="0.25">
      <c r="A126" s="13" t="s">
        <v>265</v>
      </c>
      <c r="B126" s="7" t="s">
        <v>266</v>
      </c>
      <c r="C126" s="8"/>
      <c r="D126" s="8"/>
      <c r="E126" s="8"/>
      <c r="F126" s="8"/>
      <c r="G126" s="8"/>
      <c r="H126" s="12">
        <v>2020</v>
      </c>
      <c r="I126" s="12">
        <v>2023</v>
      </c>
      <c r="J126" s="27" t="s">
        <v>96</v>
      </c>
      <c r="K126" s="33" t="s">
        <v>267</v>
      </c>
      <c r="L126" s="30">
        <v>5450690</v>
      </c>
      <c r="M126" s="30">
        <v>4929899.12</v>
      </c>
      <c r="N126" s="30">
        <v>520790.88</v>
      </c>
      <c r="O126" s="30">
        <f>P126+Q126</f>
        <v>5450690</v>
      </c>
      <c r="P126" s="30">
        <v>4929899.12</v>
      </c>
      <c r="Q126" s="30">
        <v>520790.88</v>
      </c>
      <c r="R126" s="33" t="s">
        <v>131</v>
      </c>
      <c r="S126" s="55"/>
    </row>
    <row r="127" spans="1:19" ht="24" x14ac:dyDescent="0.25">
      <c r="A127" s="13" t="s">
        <v>268</v>
      </c>
      <c r="B127" s="7" t="s">
        <v>269</v>
      </c>
      <c r="C127" s="8"/>
      <c r="D127" s="8"/>
      <c r="E127" s="8"/>
      <c r="F127" s="8"/>
      <c r="G127" s="8"/>
      <c r="H127" s="12">
        <v>2021</v>
      </c>
      <c r="I127" s="12">
        <v>2023</v>
      </c>
      <c r="J127" s="27" t="s">
        <v>92</v>
      </c>
      <c r="K127" s="33" t="s">
        <v>85</v>
      </c>
      <c r="L127" s="30">
        <v>5294118</v>
      </c>
      <c r="M127" s="30">
        <v>0</v>
      </c>
      <c r="N127" s="30">
        <v>5294118</v>
      </c>
      <c r="O127" s="30">
        <v>0</v>
      </c>
      <c r="P127" s="30">
        <v>0</v>
      </c>
      <c r="Q127" s="30">
        <v>0</v>
      </c>
      <c r="R127" s="33" t="s">
        <v>270</v>
      </c>
    </row>
    <row r="128" spans="1:19" ht="36" x14ac:dyDescent="0.25">
      <c r="A128" s="13" t="s">
        <v>271</v>
      </c>
      <c r="B128" s="7" t="s">
        <v>272</v>
      </c>
      <c r="C128" s="8"/>
      <c r="D128" s="8"/>
      <c r="E128" s="8"/>
      <c r="F128" s="8"/>
      <c r="G128" s="8"/>
      <c r="H128" s="12">
        <v>2021</v>
      </c>
      <c r="I128" s="12">
        <v>2023</v>
      </c>
      <c r="J128" s="33" t="s">
        <v>92</v>
      </c>
      <c r="K128" s="33" t="s">
        <v>85</v>
      </c>
      <c r="L128" s="30">
        <v>8235295</v>
      </c>
      <c r="M128" s="30">
        <v>0</v>
      </c>
      <c r="N128" s="30">
        <v>8235295</v>
      </c>
      <c r="O128" s="30">
        <v>0</v>
      </c>
      <c r="P128" s="30">
        <v>0</v>
      </c>
      <c r="Q128" s="30">
        <v>0</v>
      </c>
      <c r="R128" s="33" t="s">
        <v>273</v>
      </c>
    </row>
    <row r="129" spans="1:18" ht="24" x14ac:dyDescent="0.25">
      <c r="A129" s="13" t="s">
        <v>274</v>
      </c>
      <c r="B129" s="7" t="s">
        <v>275</v>
      </c>
      <c r="C129" s="8"/>
      <c r="D129" s="8"/>
      <c r="E129" s="8"/>
      <c r="F129" s="8"/>
      <c r="G129" s="8"/>
      <c r="H129" s="12">
        <v>2020</v>
      </c>
      <c r="I129" s="12">
        <v>2023</v>
      </c>
      <c r="J129" s="27" t="s">
        <v>84</v>
      </c>
      <c r="K129" s="27" t="s">
        <v>276</v>
      </c>
      <c r="L129" s="30">
        <v>5409052.7999999998</v>
      </c>
      <c r="M129" s="30">
        <v>4275046.92</v>
      </c>
      <c r="N129" s="30">
        <v>1134005.8799999999</v>
      </c>
      <c r="O129" s="30">
        <f>P129+Q129</f>
        <v>4396853.8599999994</v>
      </c>
      <c r="P129" s="30">
        <v>2977549.44</v>
      </c>
      <c r="Q129" s="30">
        <v>1419304.42</v>
      </c>
      <c r="R129" s="33" t="s">
        <v>237</v>
      </c>
    </row>
    <row r="130" spans="1:18" ht="24" x14ac:dyDescent="0.25">
      <c r="A130" s="13" t="s">
        <v>277</v>
      </c>
      <c r="B130" s="6" t="s">
        <v>278</v>
      </c>
      <c r="C130" s="12" t="s">
        <v>279</v>
      </c>
      <c r="D130" s="7" t="s">
        <v>280</v>
      </c>
      <c r="E130" s="37">
        <f>E163</f>
        <v>1</v>
      </c>
      <c r="F130" s="12">
        <v>1</v>
      </c>
      <c r="G130" s="37">
        <f>G163</f>
        <v>0</v>
      </c>
      <c r="H130" s="8"/>
      <c r="I130" s="8"/>
      <c r="J130" s="8"/>
      <c r="K130" s="8"/>
      <c r="L130" s="8"/>
      <c r="M130" s="8"/>
      <c r="N130" s="8"/>
      <c r="O130" s="8"/>
      <c r="P130" s="8"/>
      <c r="Q130" s="8"/>
      <c r="R130" s="33" t="s">
        <v>281</v>
      </c>
    </row>
    <row r="131" spans="1:18" ht="24" x14ac:dyDescent="0.25">
      <c r="A131" s="9"/>
      <c r="B131" s="9"/>
      <c r="C131" s="12" t="s">
        <v>282</v>
      </c>
      <c r="D131" s="7" t="s">
        <v>283</v>
      </c>
      <c r="E131" s="28">
        <f>E147+E150+E154</f>
        <v>21030</v>
      </c>
      <c r="F131" s="28">
        <v>21030</v>
      </c>
      <c r="G131" s="28">
        <f>G147+G150+G154</f>
        <v>18778</v>
      </c>
      <c r="H131" s="8"/>
      <c r="I131" s="8"/>
      <c r="J131" s="8"/>
      <c r="K131" s="8"/>
      <c r="L131" s="8"/>
      <c r="M131" s="8"/>
      <c r="N131" s="8"/>
      <c r="O131" s="8"/>
      <c r="P131" s="8"/>
      <c r="Q131" s="8"/>
      <c r="R131" s="33" t="s">
        <v>284</v>
      </c>
    </row>
    <row r="132" spans="1:18" ht="36" x14ac:dyDescent="0.25">
      <c r="A132" s="9"/>
      <c r="B132" s="9"/>
      <c r="C132" s="12" t="s">
        <v>285</v>
      </c>
      <c r="D132" s="7" t="s">
        <v>286</v>
      </c>
      <c r="E132" s="28">
        <f>E161+E162</f>
        <v>1319000</v>
      </c>
      <c r="F132" s="28">
        <v>1319000</v>
      </c>
      <c r="G132" s="28">
        <f>G161+G162</f>
        <v>434000</v>
      </c>
      <c r="H132" s="8"/>
      <c r="I132" s="8"/>
      <c r="J132" s="8"/>
      <c r="K132" s="8"/>
      <c r="L132" s="8"/>
      <c r="M132" s="8"/>
      <c r="N132" s="8"/>
      <c r="O132" s="8"/>
      <c r="P132" s="8"/>
      <c r="Q132" s="8"/>
      <c r="R132" s="33" t="s">
        <v>284</v>
      </c>
    </row>
    <row r="133" spans="1:18" ht="36" x14ac:dyDescent="0.25">
      <c r="A133" s="9"/>
      <c r="B133" s="9"/>
      <c r="C133" s="12" t="s">
        <v>287</v>
      </c>
      <c r="D133" s="7" t="s">
        <v>288</v>
      </c>
      <c r="E133" s="28">
        <f>E148</f>
        <v>630</v>
      </c>
      <c r="F133" s="28">
        <v>630</v>
      </c>
      <c r="G133" s="28">
        <f>G148</f>
        <v>630</v>
      </c>
      <c r="H133" s="8"/>
      <c r="I133" s="8"/>
      <c r="J133" s="8"/>
      <c r="K133" s="8"/>
      <c r="L133" s="8"/>
      <c r="M133" s="8"/>
      <c r="N133" s="8"/>
      <c r="O133" s="8"/>
      <c r="P133" s="8"/>
      <c r="Q133" s="8"/>
      <c r="R133" s="33" t="s">
        <v>142</v>
      </c>
    </row>
    <row r="134" spans="1:18" ht="24" x14ac:dyDescent="0.25">
      <c r="A134" s="9"/>
      <c r="B134" s="9"/>
      <c r="C134" s="12" t="s">
        <v>289</v>
      </c>
      <c r="D134" s="7" t="s">
        <v>290</v>
      </c>
      <c r="E134" s="28">
        <f>E160</f>
        <v>8100</v>
      </c>
      <c r="F134" s="28">
        <v>8100</v>
      </c>
      <c r="G134" s="28">
        <f>G160</f>
        <v>0</v>
      </c>
      <c r="H134" s="8"/>
      <c r="I134" s="8"/>
      <c r="J134" s="8"/>
      <c r="K134" s="8"/>
      <c r="L134" s="8"/>
      <c r="M134" s="8"/>
      <c r="N134" s="8"/>
      <c r="O134" s="8"/>
      <c r="P134" s="8"/>
      <c r="Q134" s="8"/>
      <c r="R134" s="33" t="s">
        <v>48</v>
      </c>
    </row>
    <row r="135" spans="1:18" ht="36" x14ac:dyDescent="0.25">
      <c r="A135" s="9"/>
      <c r="B135" s="9"/>
      <c r="C135" s="12" t="s">
        <v>291</v>
      </c>
      <c r="D135" s="7" t="s">
        <v>292</v>
      </c>
      <c r="E135" s="28">
        <f>E153</f>
        <v>34877.22</v>
      </c>
      <c r="F135" s="28">
        <v>34877</v>
      </c>
      <c r="G135" s="28">
        <f>G153</f>
        <v>55809.78</v>
      </c>
      <c r="H135" s="8"/>
      <c r="I135" s="8"/>
      <c r="J135" s="8"/>
      <c r="K135" s="8"/>
      <c r="L135" s="8"/>
      <c r="M135" s="8"/>
      <c r="N135" s="8"/>
      <c r="O135" s="8"/>
      <c r="P135" s="8"/>
      <c r="Q135" s="8"/>
      <c r="R135" s="33" t="s">
        <v>142</v>
      </c>
    </row>
    <row r="136" spans="1:18" ht="24" x14ac:dyDescent="0.25">
      <c r="A136" s="9"/>
      <c r="B136" s="9"/>
      <c r="C136" s="12" t="s">
        <v>293</v>
      </c>
      <c r="D136" s="7" t="s">
        <v>216</v>
      </c>
      <c r="E136" s="30">
        <f>E145+E152</f>
        <v>103290.69</v>
      </c>
      <c r="F136" s="30">
        <v>103290.69</v>
      </c>
      <c r="G136" s="30">
        <f>G145+G152</f>
        <v>96103.69</v>
      </c>
      <c r="H136" s="8"/>
      <c r="I136" s="8"/>
      <c r="J136" s="8"/>
      <c r="K136" s="8"/>
      <c r="L136" s="8"/>
      <c r="M136" s="8"/>
      <c r="N136" s="8"/>
      <c r="O136" s="8"/>
      <c r="P136" s="8"/>
      <c r="Q136" s="8"/>
      <c r="R136" s="33" t="s">
        <v>281</v>
      </c>
    </row>
    <row r="137" spans="1:18" s="22" customFormat="1" ht="49.5" customHeight="1" x14ac:dyDescent="0.25">
      <c r="A137" s="9"/>
      <c r="B137" s="9"/>
      <c r="C137" s="12" t="s">
        <v>294</v>
      </c>
      <c r="D137" s="7" t="s">
        <v>295</v>
      </c>
      <c r="E137" s="37">
        <v>36</v>
      </c>
      <c r="F137" s="12">
        <v>36</v>
      </c>
      <c r="G137" s="37">
        <f>G149+G151</f>
        <v>54</v>
      </c>
      <c r="H137" s="8"/>
      <c r="I137" s="8"/>
      <c r="J137" s="8"/>
      <c r="K137" s="8"/>
      <c r="L137" s="8"/>
      <c r="M137" s="8"/>
      <c r="N137" s="8"/>
      <c r="O137" s="8"/>
      <c r="P137" s="8"/>
      <c r="Q137" s="8"/>
      <c r="R137" s="33" t="s">
        <v>142</v>
      </c>
    </row>
    <row r="138" spans="1:18" s="22" customFormat="1" ht="24" x14ac:dyDescent="0.25">
      <c r="A138" s="9"/>
      <c r="B138" s="9"/>
      <c r="C138" s="12" t="s">
        <v>296</v>
      </c>
      <c r="D138" s="7" t="s">
        <v>297</v>
      </c>
      <c r="E138" s="37">
        <f>E157</f>
        <v>2</v>
      </c>
      <c r="F138" s="12">
        <v>2</v>
      </c>
      <c r="G138" s="37">
        <f>G157</f>
        <v>2</v>
      </c>
      <c r="H138" s="8"/>
      <c r="I138" s="8"/>
      <c r="J138" s="8"/>
      <c r="K138" s="8"/>
      <c r="L138" s="8"/>
      <c r="M138" s="8"/>
      <c r="N138" s="8"/>
      <c r="O138" s="8"/>
      <c r="P138" s="8"/>
      <c r="Q138" s="8"/>
      <c r="R138" s="33" t="s">
        <v>142</v>
      </c>
    </row>
    <row r="139" spans="1:18" ht="36" x14ac:dyDescent="0.25">
      <c r="A139" s="9"/>
      <c r="B139" s="9"/>
      <c r="C139" s="12" t="s">
        <v>298</v>
      </c>
      <c r="D139" s="7" t="s">
        <v>299</v>
      </c>
      <c r="E139" s="28">
        <f>E158</f>
        <v>230</v>
      </c>
      <c r="F139" s="28">
        <v>230</v>
      </c>
      <c r="G139" s="28">
        <f>G158</f>
        <v>230</v>
      </c>
      <c r="H139" s="8"/>
      <c r="I139" s="8"/>
      <c r="J139" s="8"/>
      <c r="K139" s="8"/>
      <c r="L139" s="8"/>
      <c r="M139" s="8"/>
      <c r="N139" s="8"/>
      <c r="O139" s="8"/>
      <c r="P139" s="8"/>
      <c r="Q139" s="8"/>
      <c r="R139" s="33" t="s">
        <v>142</v>
      </c>
    </row>
    <row r="140" spans="1:18" s="22" customFormat="1" ht="24" x14ac:dyDescent="0.25">
      <c r="A140" s="9"/>
      <c r="B140" s="9"/>
      <c r="C140" s="12" t="s">
        <v>300</v>
      </c>
      <c r="D140" s="7" t="s">
        <v>301</v>
      </c>
      <c r="E140" s="28">
        <f>E159</f>
        <v>206</v>
      </c>
      <c r="F140" s="28">
        <v>206</v>
      </c>
      <c r="G140" s="28">
        <f>G159</f>
        <v>206</v>
      </c>
      <c r="H140" s="8"/>
      <c r="I140" s="8"/>
      <c r="J140" s="8"/>
      <c r="K140" s="8"/>
      <c r="L140" s="8"/>
      <c r="M140" s="8"/>
      <c r="N140" s="8"/>
      <c r="O140" s="8"/>
      <c r="P140" s="8"/>
      <c r="Q140" s="8"/>
      <c r="R140" s="33" t="s">
        <v>142</v>
      </c>
    </row>
    <row r="141" spans="1:18" x14ac:dyDescent="0.25">
      <c r="A141" s="9"/>
      <c r="B141" s="9"/>
      <c r="C141" s="12" t="s">
        <v>302</v>
      </c>
      <c r="D141" s="7" t="s">
        <v>303</v>
      </c>
      <c r="E141" s="28">
        <f>E165</f>
        <v>800</v>
      </c>
      <c r="F141" s="28">
        <v>800</v>
      </c>
      <c r="G141" s="28">
        <f>G165</f>
        <v>0</v>
      </c>
      <c r="H141" s="8"/>
      <c r="I141" s="8"/>
      <c r="J141" s="8"/>
      <c r="K141" s="8"/>
      <c r="L141" s="8"/>
      <c r="M141" s="8"/>
      <c r="N141" s="8"/>
      <c r="O141" s="8"/>
      <c r="P141" s="8"/>
      <c r="Q141" s="8"/>
      <c r="R141" s="33" t="s">
        <v>48</v>
      </c>
    </row>
    <row r="142" spans="1:18" ht="36" x14ac:dyDescent="0.25">
      <c r="A142" s="9"/>
      <c r="B142" s="9"/>
      <c r="C142" s="12" t="s">
        <v>304</v>
      </c>
      <c r="D142" s="7" t="s">
        <v>305</v>
      </c>
      <c r="E142" s="37">
        <v>2</v>
      </c>
      <c r="F142" s="12">
        <v>2</v>
      </c>
      <c r="G142" s="37">
        <f>G166</f>
        <v>0</v>
      </c>
      <c r="H142" s="8"/>
      <c r="I142" s="8"/>
      <c r="J142" s="8"/>
      <c r="K142" s="8"/>
      <c r="L142" s="8"/>
      <c r="M142" s="8"/>
      <c r="N142" s="8"/>
      <c r="O142" s="8"/>
      <c r="P142" s="8"/>
      <c r="Q142" s="8"/>
      <c r="R142" s="33" t="s">
        <v>48</v>
      </c>
    </row>
    <row r="143" spans="1:18" ht="24" x14ac:dyDescent="0.25">
      <c r="A143" s="9"/>
      <c r="B143" s="9"/>
      <c r="C143" s="12" t="s">
        <v>306</v>
      </c>
      <c r="D143" s="7" t="s">
        <v>307</v>
      </c>
      <c r="E143" s="12">
        <v>1</v>
      </c>
      <c r="F143" s="12">
        <v>1</v>
      </c>
      <c r="G143" s="12">
        <v>0</v>
      </c>
      <c r="H143" s="8"/>
      <c r="I143" s="8"/>
      <c r="J143" s="8"/>
      <c r="K143" s="8"/>
      <c r="L143" s="8"/>
      <c r="M143" s="8"/>
      <c r="N143" s="8"/>
      <c r="O143" s="8"/>
      <c r="P143" s="8"/>
      <c r="Q143" s="8"/>
      <c r="R143" s="33" t="s">
        <v>308</v>
      </c>
    </row>
    <row r="144" spans="1:18" s="22" customFormat="1" ht="24" x14ac:dyDescent="0.25">
      <c r="A144" s="9"/>
      <c r="B144" s="9"/>
      <c r="C144" s="12" t="s">
        <v>309</v>
      </c>
      <c r="D144" s="7" t="s">
        <v>310</v>
      </c>
      <c r="E144" s="30">
        <f>E164</f>
        <v>26.5</v>
      </c>
      <c r="F144" s="29">
        <v>26.5</v>
      </c>
      <c r="G144" s="30">
        <f>G164</f>
        <v>22.79</v>
      </c>
      <c r="H144" s="8"/>
      <c r="I144" s="8"/>
      <c r="J144" s="8"/>
      <c r="K144" s="8"/>
      <c r="L144" s="8"/>
      <c r="M144" s="8"/>
      <c r="N144" s="8"/>
      <c r="O144" s="8"/>
      <c r="P144" s="8"/>
      <c r="Q144" s="8"/>
      <c r="R144" s="33" t="s">
        <v>48</v>
      </c>
    </row>
    <row r="145" spans="1:18" ht="36" x14ac:dyDescent="0.25">
      <c r="A145" s="6" t="s">
        <v>42</v>
      </c>
      <c r="B145" s="6" t="s">
        <v>311</v>
      </c>
      <c r="C145" s="7"/>
      <c r="D145" s="17" t="s">
        <v>72</v>
      </c>
      <c r="E145" s="30">
        <v>96103.69</v>
      </c>
      <c r="F145" s="41">
        <v>96103.69</v>
      </c>
      <c r="G145" s="30">
        <v>96103.69</v>
      </c>
      <c r="H145" s="8"/>
      <c r="I145" s="8"/>
      <c r="J145" s="8"/>
      <c r="K145" s="8"/>
      <c r="L145" s="8"/>
      <c r="M145" s="8"/>
      <c r="N145" s="8"/>
      <c r="O145" s="8"/>
      <c r="P145" s="8"/>
      <c r="Q145" s="8"/>
      <c r="R145" s="31"/>
    </row>
    <row r="146" spans="1:18" ht="72" x14ac:dyDescent="0.25">
      <c r="A146" s="6" t="s">
        <v>67</v>
      </c>
      <c r="B146" s="6" t="s">
        <v>312</v>
      </c>
      <c r="C146" s="7"/>
      <c r="D146" s="17" t="s">
        <v>313</v>
      </c>
      <c r="E146" s="12">
        <v>6</v>
      </c>
      <c r="F146" s="32">
        <v>6</v>
      </c>
      <c r="G146" s="12">
        <v>6</v>
      </c>
      <c r="H146" s="8"/>
      <c r="I146" s="8"/>
      <c r="J146" s="8"/>
      <c r="K146" s="8"/>
      <c r="L146" s="8"/>
      <c r="M146" s="8"/>
      <c r="N146" s="8"/>
      <c r="O146" s="8"/>
      <c r="P146" s="8"/>
      <c r="Q146" s="8"/>
      <c r="R146" s="31"/>
    </row>
    <row r="147" spans="1:18" ht="24" x14ac:dyDescent="0.25">
      <c r="A147" s="9"/>
      <c r="B147" s="9"/>
      <c r="C147" s="9"/>
      <c r="D147" s="7" t="s">
        <v>314</v>
      </c>
      <c r="E147" s="28">
        <v>2023</v>
      </c>
      <c r="F147" s="40">
        <v>2023</v>
      </c>
      <c r="G147" s="28">
        <v>2023</v>
      </c>
      <c r="H147" s="8"/>
      <c r="I147" s="8"/>
      <c r="J147" s="8"/>
      <c r="K147" s="8"/>
      <c r="L147" s="8"/>
      <c r="M147" s="8"/>
      <c r="N147" s="8"/>
      <c r="O147" s="8"/>
      <c r="P147" s="8"/>
      <c r="Q147" s="8"/>
      <c r="R147" s="26"/>
    </row>
    <row r="148" spans="1:18" ht="36" x14ac:dyDescent="0.25">
      <c r="A148" s="9"/>
      <c r="B148" s="9"/>
      <c r="C148" s="9"/>
      <c r="D148" s="7" t="s">
        <v>315</v>
      </c>
      <c r="E148" s="12">
        <v>630</v>
      </c>
      <c r="F148" s="32">
        <v>630</v>
      </c>
      <c r="G148" s="12">
        <v>630</v>
      </c>
      <c r="H148" s="8"/>
      <c r="I148" s="8"/>
      <c r="J148" s="8"/>
      <c r="K148" s="8"/>
      <c r="L148" s="8"/>
      <c r="M148" s="8"/>
      <c r="N148" s="8"/>
      <c r="O148" s="8"/>
      <c r="P148" s="8"/>
      <c r="Q148" s="8"/>
      <c r="R148" s="26"/>
    </row>
    <row r="149" spans="1:18" ht="36" x14ac:dyDescent="0.25">
      <c r="A149" s="9"/>
      <c r="B149" s="9"/>
      <c r="C149" s="9"/>
      <c r="D149" s="7" t="s">
        <v>316</v>
      </c>
      <c r="E149" s="28">
        <v>36</v>
      </c>
      <c r="F149" s="32">
        <v>36</v>
      </c>
      <c r="G149" s="28">
        <v>36</v>
      </c>
      <c r="H149" s="8"/>
      <c r="I149" s="8"/>
      <c r="J149" s="8"/>
      <c r="K149" s="8"/>
      <c r="L149" s="8"/>
      <c r="M149" s="8"/>
      <c r="N149" s="8"/>
      <c r="O149" s="8"/>
      <c r="P149" s="8"/>
      <c r="Q149" s="8"/>
      <c r="R149" s="26"/>
    </row>
    <row r="150" spans="1:18" ht="96" x14ac:dyDescent="0.25">
      <c r="A150" s="6" t="s">
        <v>70</v>
      </c>
      <c r="B150" s="6" t="s">
        <v>317</v>
      </c>
      <c r="C150" s="7"/>
      <c r="D150" s="17" t="s">
        <v>314</v>
      </c>
      <c r="E150" s="28">
        <v>16755</v>
      </c>
      <c r="F150" s="40">
        <v>16755</v>
      </c>
      <c r="G150" s="28">
        <f>1073+864+604+1310+796+720+737+1454+987+822+1038+1003+700+869+1208+565+840+1165</f>
        <v>16755</v>
      </c>
      <c r="H150" s="8"/>
      <c r="I150" s="8"/>
      <c r="J150" s="8"/>
      <c r="K150" s="8"/>
      <c r="L150" s="8"/>
      <c r="M150" s="8"/>
      <c r="N150" s="8"/>
      <c r="O150" s="8"/>
      <c r="P150" s="8"/>
      <c r="Q150" s="8"/>
      <c r="R150" s="31"/>
    </row>
    <row r="151" spans="1:18" ht="36" x14ac:dyDescent="0.25">
      <c r="A151" s="9"/>
      <c r="B151" s="9"/>
      <c r="C151" s="9"/>
      <c r="D151" s="7" t="s">
        <v>318</v>
      </c>
      <c r="E151" s="28">
        <v>18</v>
      </c>
      <c r="F151" s="32">
        <v>18</v>
      </c>
      <c r="G151" s="28">
        <v>18</v>
      </c>
      <c r="H151" s="8"/>
      <c r="I151" s="8"/>
      <c r="J151" s="8"/>
      <c r="K151" s="8"/>
      <c r="L151" s="8"/>
      <c r="M151" s="8"/>
      <c r="N151" s="8"/>
      <c r="O151" s="8"/>
      <c r="P151" s="8"/>
      <c r="Q151" s="8"/>
      <c r="R151" s="26"/>
    </row>
    <row r="152" spans="1:18" ht="24" x14ac:dyDescent="0.25">
      <c r="A152" s="9"/>
      <c r="B152" s="9"/>
      <c r="C152" s="9"/>
      <c r="D152" s="7" t="s">
        <v>61</v>
      </c>
      <c r="E152" s="28">
        <v>7187</v>
      </c>
      <c r="F152" s="40">
        <v>7187</v>
      </c>
      <c r="G152" s="28">
        <v>0</v>
      </c>
      <c r="H152" s="8"/>
      <c r="I152" s="8"/>
      <c r="J152" s="8"/>
      <c r="K152" s="8"/>
      <c r="L152" s="8"/>
      <c r="M152" s="8"/>
      <c r="N152" s="8"/>
      <c r="O152" s="8"/>
      <c r="P152" s="8"/>
      <c r="Q152" s="8"/>
      <c r="R152" s="26"/>
    </row>
    <row r="153" spans="1:18" ht="48" x14ac:dyDescent="0.25">
      <c r="A153" s="6" t="s">
        <v>73</v>
      </c>
      <c r="B153" s="6" t="s">
        <v>319</v>
      </c>
      <c r="C153" s="7"/>
      <c r="D153" s="17" t="s">
        <v>320</v>
      </c>
      <c r="E153" s="30">
        <v>34877.22</v>
      </c>
      <c r="F153" s="41">
        <v>34877.22</v>
      </c>
      <c r="G153" s="30">
        <v>55809.78</v>
      </c>
      <c r="H153" s="8"/>
      <c r="I153" s="8"/>
      <c r="J153" s="8"/>
      <c r="K153" s="8"/>
      <c r="L153" s="8"/>
      <c r="M153" s="8"/>
      <c r="N153" s="8"/>
      <c r="O153" s="8"/>
      <c r="P153" s="8"/>
      <c r="Q153" s="8"/>
      <c r="R153" s="31"/>
    </row>
    <row r="154" spans="1:18" ht="96" x14ac:dyDescent="0.25">
      <c r="A154" s="6" t="s">
        <v>76</v>
      </c>
      <c r="B154" s="6" t="s">
        <v>321</v>
      </c>
      <c r="C154" s="7"/>
      <c r="D154" s="17" t="s">
        <v>314</v>
      </c>
      <c r="E154" s="28">
        <v>2252</v>
      </c>
      <c r="F154" s="40">
        <v>2252</v>
      </c>
      <c r="G154" s="28">
        <v>0</v>
      </c>
      <c r="H154" s="8"/>
      <c r="I154" s="8"/>
      <c r="J154" s="8"/>
      <c r="K154" s="8"/>
      <c r="L154" s="8"/>
      <c r="M154" s="8"/>
      <c r="N154" s="8"/>
      <c r="O154" s="8"/>
      <c r="P154" s="8"/>
      <c r="Q154" s="8"/>
      <c r="R154" s="31"/>
    </row>
    <row r="155" spans="1:18" x14ac:dyDescent="0.25">
      <c r="A155" s="9"/>
      <c r="B155" s="9"/>
      <c r="C155" s="9"/>
      <c r="D155" s="7" t="s">
        <v>322</v>
      </c>
      <c r="E155" s="28">
        <v>5</v>
      </c>
      <c r="F155" s="32">
        <v>5</v>
      </c>
      <c r="G155" s="28">
        <v>4</v>
      </c>
      <c r="H155" s="8"/>
      <c r="I155" s="8"/>
      <c r="J155" s="8"/>
      <c r="K155" s="8"/>
      <c r="L155" s="8"/>
      <c r="M155" s="8"/>
      <c r="N155" s="8"/>
      <c r="O155" s="8"/>
      <c r="P155" s="8"/>
      <c r="Q155" s="8"/>
      <c r="R155" s="26"/>
    </row>
    <row r="156" spans="1:18" ht="24" x14ac:dyDescent="0.25">
      <c r="A156" s="9"/>
      <c r="B156" s="9"/>
      <c r="C156" s="9"/>
      <c r="D156" s="7" t="s">
        <v>323</v>
      </c>
      <c r="E156" s="28"/>
      <c r="F156" s="32">
        <v>1</v>
      </c>
      <c r="G156" s="28"/>
      <c r="H156" s="8"/>
      <c r="I156" s="8"/>
      <c r="J156" s="8"/>
      <c r="K156" s="8"/>
      <c r="L156" s="8"/>
      <c r="M156" s="8"/>
      <c r="N156" s="8"/>
      <c r="O156" s="8"/>
      <c r="P156" s="8"/>
      <c r="Q156" s="8"/>
      <c r="R156" s="26"/>
    </row>
    <row r="157" spans="1:18" ht="48" x14ac:dyDescent="0.25">
      <c r="A157" s="6" t="s">
        <v>78</v>
      </c>
      <c r="B157" s="6" t="s">
        <v>324</v>
      </c>
      <c r="C157" s="7"/>
      <c r="D157" s="17" t="s">
        <v>325</v>
      </c>
      <c r="E157" s="28">
        <v>2</v>
      </c>
      <c r="F157" s="32">
        <v>2</v>
      </c>
      <c r="G157" s="28">
        <f>1+1</f>
        <v>2</v>
      </c>
      <c r="H157" s="8"/>
      <c r="I157" s="8"/>
      <c r="J157" s="8"/>
      <c r="K157" s="8"/>
      <c r="L157" s="8"/>
      <c r="M157" s="8"/>
      <c r="N157" s="8"/>
      <c r="O157" s="8"/>
      <c r="P157" s="8"/>
      <c r="Q157" s="8"/>
      <c r="R157" s="31"/>
    </row>
    <row r="158" spans="1:18" ht="36" x14ac:dyDescent="0.25">
      <c r="A158" s="9"/>
      <c r="B158" s="9"/>
      <c r="C158" s="9"/>
      <c r="D158" s="7" t="s">
        <v>326</v>
      </c>
      <c r="E158" s="28">
        <v>230</v>
      </c>
      <c r="F158" s="32">
        <v>230</v>
      </c>
      <c r="G158" s="28">
        <v>230</v>
      </c>
      <c r="H158" s="8"/>
      <c r="I158" s="8"/>
      <c r="J158" s="8"/>
      <c r="K158" s="8"/>
      <c r="L158" s="8"/>
      <c r="M158" s="8"/>
      <c r="N158" s="8"/>
      <c r="O158" s="8"/>
      <c r="P158" s="8"/>
      <c r="Q158" s="8"/>
      <c r="R158" s="26"/>
    </row>
    <row r="159" spans="1:18" ht="24" x14ac:dyDescent="0.25">
      <c r="A159" s="9"/>
      <c r="B159" s="9"/>
      <c r="C159" s="9"/>
      <c r="D159" s="7" t="s">
        <v>327</v>
      </c>
      <c r="E159" s="28">
        <v>206</v>
      </c>
      <c r="F159" s="32">
        <v>206</v>
      </c>
      <c r="G159" s="28">
        <f>76+130</f>
        <v>206</v>
      </c>
      <c r="H159" s="8"/>
      <c r="I159" s="8"/>
      <c r="J159" s="8"/>
      <c r="K159" s="8"/>
      <c r="L159" s="8"/>
      <c r="M159" s="8"/>
      <c r="N159" s="8"/>
      <c r="O159" s="8"/>
      <c r="P159" s="8"/>
      <c r="Q159" s="8"/>
      <c r="R159" s="26"/>
    </row>
    <row r="160" spans="1:18" ht="84" x14ac:dyDescent="0.25">
      <c r="A160" s="6" t="s">
        <v>80</v>
      </c>
      <c r="B160" s="6" t="s">
        <v>328</v>
      </c>
      <c r="C160" s="7"/>
      <c r="D160" s="17" t="s">
        <v>329</v>
      </c>
      <c r="E160" s="28">
        <v>8100</v>
      </c>
      <c r="F160" s="40">
        <v>8100</v>
      </c>
      <c r="G160" s="28">
        <v>0</v>
      </c>
      <c r="H160" s="8"/>
      <c r="I160" s="8"/>
      <c r="J160" s="8"/>
      <c r="K160" s="8"/>
      <c r="L160" s="8"/>
      <c r="M160" s="8"/>
      <c r="N160" s="8"/>
      <c r="O160" s="8"/>
      <c r="P160" s="8"/>
      <c r="Q160" s="8"/>
      <c r="R160" s="31"/>
    </row>
    <row r="161" spans="1:18" ht="72" x14ac:dyDescent="0.25">
      <c r="A161" s="6" t="s">
        <v>277</v>
      </c>
      <c r="B161" s="6" t="s">
        <v>330</v>
      </c>
      <c r="C161" s="7"/>
      <c r="D161" s="17" t="s">
        <v>331</v>
      </c>
      <c r="E161" s="28">
        <v>434000</v>
      </c>
      <c r="F161" s="40">
        <v>434000</v>
      </c>
      <c r="G161" s="28">
        <v>434000</v>
      </c>
      <c r="H161" s="8"/>
      <c r="I161" s="8"/>
      <c r="J161" s="8"/>
      <c r="K161" s="8"/>
      <c r="L161" s="8"/>
      <c r="M161" s="8"/>
      <c r="N161" s="8"/>
      <c r="O161" s="8"/>
      <c r="P161" s="8"/>
      <c r="Q161" s="8"/>
      <c r="R161" s="31"/>
    </row>
    <row r="162" spans="1:18" ht="72" x14ac:dyDescent="0.25">
      <c r="A162" s="6" t="s">
        <v>332</v>
      </c>
      <c r="B162" s="6" t="s">
        <v>333</v>
      </c>
      <c r="C162" s="7"/>
      <c r="D162" s="17" t="s">
        <v>331</v>
      </c>
      <c r="E162" s="28">
        <v>885000</v>
      </c>
      <c r="F162" s="40">
        <v>885000</v>
      </c>
      <c r="G162" s="28">
        <v>0</v>
      </c>
      <c r="H162" s="8"/>
      <c r="I162" s="8"/>
      <c r="J162" s="8"/>
      <c r="K162" s="8"/>
      <c r="L162" s="8"/>
      <c r="M162" s="8"/>
      <c r="N162" s="8"/>
      <c r="O162" s="8"/>
      <c r="P162" s="8"/>
      <c r="Q162" s="8"/>
      <c r="R162" s="31"/>
    </row>
    <row r="163" spans="1:18" ht="36" x14ac:dyDescent="0.25">
      <c r="A163" s="6" t="s">
        <v>334</v>
      </c>
      <c r="B163" s="6" t="s">
        <v>335</v>
      </c>
      <c r="C163" s="7"/>
      <c r="D163" s="17" t="s">
        <v>280</v>
      </c>
      <c r="E163" s="28">
        <v>1</v>
      </c>
      <c r="F163" s="32">
        <v>1</v>
      </c>
      <c r="G163" s="28">
        <v>0</v>
      </c>
      <c r="H163" s="8"/>
      <c r="I163" s="8"/>
      <c r="J163" s="8"/>
      <c r="K163" s="8"/>
      <c r="L163" s="8"/>
      <c r="M163" s="8"/>
      <c r="N163" s="8"/>
      <c r="O163" s="8"/>
      <c r="P163" s="8"/>
      <c r="Q163" s="8"/>
      <c r="R163" s="31"/>
    </row>
    <row r="164" spans="1:18" ht="24" x14ac:dyDescent="0.25">
      <c r="A164" s="6" t="s">
        <v>336</v>
      </c>
      <c r="B164" s="6" t="s">
        <v>337</v>
      </c>
      <c r="C164" s="7"/>
      <c r="D164" s="17" t="s">
        <v>338</v>
      </c>
      <c r="E164" s="30">
        <v>26.5</v>
      </c>
      <c r="F164" s="32">
        <v>26.5</v>
      </c>
      <c r="G164" s="30">
        <v>22.79</v>
      </c>
      <c r="H164" s="8"/>
      <c r="I164" s="8"/>
      <c r="J164" s="8"/>
      <c r="K164" s="8"/>
      <c r="L164" s="8"/>
      <c r="M164" s="8"/>
      <c r="N164" s="8"/>
      <c r="O164" s="8"/>
      <c r="P164" s="8"/>
      <c r="Q164" s="8"/>
      <c r="R164" s="31"/>
    </row>
    <row r="165" spans="1:18" ht="204" x14ac:dyDescent="0.25">
      <c r="A165" s="6" t="s">
        <v>339</v>
      </c>
      <c r="B165" s="6" t="s">
        <v>340</v>
      </c>
      <c r="C165" s="7"/>
      <c r="D165" s="17" t="s">
        <v>341</v>
      </c>
      <c r="E165" s="28">
        <v>800</v>
      </c>
      <c r="F165" s="32">
        <v>800</v>
      </c>
      <c r="G165" s="28">
        <v>0</v>
      </c>
      <c r="H165" s="8"/>
      <c r="I165" s="8"/>
      <c r="J165" s="8"/>
      <c r="K165" s="8"/>
      <c r="L165" s="8"/>
      <c r="M165" s="8"/>
      <c r="N165" s="8"/>
      <c r="O165" s="8"/>
      <c r="P165" s="8"/>
      <c r="Q165" s="8"/>
      <c r="R165" s="31"/>
    </row>
    <row r="166" spans="1:18" ht="24" x14ac:dyDescent="0.25">
      <c r="A166" s="9"/>
      <c r="B166" s="9"/>
      <c r="C166" s="9"/>
      <c r="D166" s="7" t="s">
        <v>342</v>
      </c>
      <c r="E166" s="28">
        <v>20</v>
      </c>
      <c r="F166" s="32">
        <v>20</v>
      </c>
      <c r="G166" s="28">
        <v>0</v>
      </c>
      <c r="H166" s="8"/>
      <c r="I166" s="8"/>
      <c r="J166" s="8"/>
      <c r="K166" s="8"/>
      <c r="L166" s="8"/>
      <c r="M166" s="8"/>
      <c r="N166" s="8"/>
      <c r="O166" s="8"/>
      <c r="P166" s="8"/>
      <c r="Q166" s="8"/>
      <c r="R166" s="26"/>
    </row>
    <row r="167" spans="1:18" ht="36" x14ac:dyDescent="0.25">
      <c r="A167" s="13" t="s">
        <v>343</v>
      </c>
      <c r="B167" s="7" t="s">
        <v>344</v>
      </c>
      <c r="C167" s="8"/>
      <c r="D167" s="8"/>
      <c r="E167" s="8"/>
      <c r="F167" s="8"/>
      <c r="G167" s="8"/>
      <c r="H167" s="12">
        <v>2019</v>
      </c>
      <c r="I167" s="12">
        <v>2022</v>
      </c>
      <c r="J167" s="27" t="s">
        <v>101</v>
      </c>
      <c r="K167" s="27" t="s">
        <v>345</v>
      </c>
      <c r="L167" s="30">
        <v>4495684.3899999997</v>
      </c>
      <c r="M167" s="30">
        <v>4158508.06</v>
      </c>
      <c r="N167" s="30">
        <v>337176.33</v>
      </c>
      <c r="O167" s="30">
        <f>SUM(P167:Q167)</f>
        <v>4495684.3899999997</v>
      </c>
      <c r="P167" s="30">
        <v>4158508.06</v>
      </c>
      <c r="Q167" s="30">
        <v>337176.33</v>
      </c>
      <c r="R167" s="33" t="s">
        <v>346</v>
      </c>
    </row>
    <row r="168" spans="1:18" ht="24" x14ac:dyDescent="0.25">
      <c r="A168" s="13" t="s">
        <v>347</v>
      </c>
      <c r="B168" s="7" t="s">
        <v>348</v>
      </c>
      <c r="C168" s="8"/>
      <c r="D168" s="8"/>
      <c r="E168" s="8"/>
      <c r="F168" s="8"/>
      <c r="G168" s="8"/>
      <c r="H168" s="12">
        <v>2018</v>
      </c>
      <c r="I168" s="12">
        <v>2021</v>
      </c>
      <c r="J168" s="27" t="s">
        <v>101</v>
      </c>
      <c r="K168" s="27" t="s">
        <v>349</v>
      </c>
      <c r="L168" s="30">
        <v>7955607.8700000001</v>
      </c>
      <c r="M168" s="30">
        <v>4456198.8600000003</v>
      </c>
      <c r="N168" s="30">
        <v>3499409.01</v>
      </c>
      <c r="O168" s="30">
        <f t="shared" ref="O168:O192" si="8">SUM(P168:Q168)</f>
        <v>7955607.8599999985</v>
      </c>
      <c r="P168" s="30">
        <v>4456198.8499999996</v>
      </c>
      <c r="Q168" s="30">
        <v>3499409.0099999988</v>
      </c>
      <c r="R168" s="33" t="s">
        <v>346</v>
      </c>
    </row>
    <row r="169" spans="1:18" ht="24" x14ac:dyDescent="0.25">
      <c r="A169" s="13" t="s">
        <v>350</v>
      </c>
      <c r="B169" s="7" t="s">
        <v>351</v>
      </c>
      <c r="C169" s="8"/>
      <c r="D169" s="8"/>
      <c r="E169" s="8"/>
      <c r="F169" s="8"/>
      <c r="G169" s="8"/>
      <c r="H169" s="12">
        <v>2018</v>
      </c>
      <c r="I169" s="12">
        <v>2021</v>
      </c>
      <c r="J169" s="27" t="s">
        <v>101</v>
      </c>
      <c r="K169" s="27" t="s">
        <v>352</v>
      </c>
      <c r="L169" s="30">
        <v>348398.41</v>
      </c>
      <c r="M169" s="30">
        <v>322268.51</v>
      </c>
      <c r="N169" s="30">
        <v>26129.9</v>
      </c>
      <c r="O169" s="30">
        <f t="shared" si="8"/>
        <v>348398.41000000003</v>
      </c>
      <c r="P169" s="30">
        <v>322268.51</v>
      </c>
      <c r="Q169" s="30">
        <v>26129.9</v>
      </c>
      <c r="R169" s="33" t="s">
        <v>346</v>
      </c>
    </row>
    <row r="170" spans="1:18" ht="24" x14ac:dyDescent="0.25">
      <c r="A170" s="13" t="s">
        <v>353</v>
      </c>
      <c r="B170" s="7" t="s">
        <v>354</v>
      </c>
      <c r="C170" s="8"/>
      <c r="D170" s="8"/>
      <c r="E170" s="8"/>
      <c r="F170" s="8"/>
      <c r="G170" s="8"/>
      <c r="H170" s="12">
        <v>2018</v>
      </c>
      <c r="I170" s="12">
        <v>2020</v>
      </c>
      <c r="J170" s="27" t="s">
        <v>101</v>
      </c>
      <c r="K170" s="27" t="s">
        <v>355</v>
      </c>
      <c r="L170" s="30">
        <v>344483.68</v>
      </c>
      <c r="M170" s="30">
        <v>318647.40000000002</v>
      </c>
      <c r="N170" s="30">
        <v>25836.28</v>
      </c>
      <c r="O170" s="30">
        <f t="shared" si="8"/>
        <v>344483.67000000004</v>
      </c>
      <c r="P170" s="30">
        <v>318647.39</v>
      </c>
      <c r="Q170" s="30">
        <v>25836.28</v>
      </c>
      <c r="R170" s="33" t="s">
        <v>346</v>
      </c>
    </row>
    <row r="171" spans="1:18" ht="24" x14ac:dyDescent="0.25">
      <c r="A171" s="13" t="s">
        <v>356</v>
      </c>
      <c r="B171" s="7" t="s">
        <v>357</v>
      </c>
      <c r="C171" s="8"/>
      <c r="D171" s="8"/>
      <c r="E171" s="8"/>
      <c r="F171" s="8"/>
      <c r="G171" s="8"/>
      <c r="H171" s="12">
        <v>2018</v>
      </c>
      <c r="I171" s="12">
        <v>2020</v>
      </c>
      <c r="J171" s="27" t="s">
        <v>101</v>
      </c>
      <c r="K171" s="27" t="s">
        <v>358</v>
      </c>
      <c r="L171" s="30">
        <v>353525.76000000001</v>
      </c>
      <c r="M171" s="30">
        <v>327011.32</v>
      </c>
      <c r="N171" s="30">
        <v>26514.44</v>
      </c>
      <c r="O171" s="30">
        <f t="shared" si="8"/>
        <v>355809.95</v>
      </c>
      <c r="P171" s="30">
        <v>329124.19</v>
      </c>
      <c r="Q171" s="30">
        <v>26685.759999999998</v>
      </c>
      <c r="R171" s="33" t="s">
        <v>359</v>
      </c>
    </row>
    <row r="172" spans="1:18" ht="24" x14ac:dyDescent="0.25">
      <c r="A172" s="13" t="s">
        <v>360</v>
      </c>
      <c r="B172" s="7" t="s">
        <v>361</v>
      </c>
      <c r="C172" s="8"/>
      <c r="D172" s="8"/>
      <c r="E172" s="8"/>
      <c r="F172" s="8"/>
      <c r="G172" s="8"/>
      <c r="H172" s="12">
        <v>2018</v>
      </c>
      <c r="I172" s="12">
        <v>2020</v>
      </c>
      <c r="J172" s="27" t="s">
        <v>101</v>
      </c>
      <c r="K172" s="27" t="s">
        <v>362</v>
      </c>
      <c r="L172" s="30">
        <v>355837.57</v>
      </c>
      <c r="M172" s="30">
        <v>329149.74</v>
      </c>
      <c r="N172" s="30">
        <v>26687.83</v>
      </c>
      <c r="O172" s="30">
        <f t="shared" si="8"/>
        <v>355837.56</v>
      </c>
      <c r="P172" s="30">
        <v>329149.73</v>
      </c>
      <c r="Q172" s="30">
        <v>26687.83</v>
      </c>
      <c r="R172" s="33" t="s">
        <v>363</v>
      </c>
    </row>
    <row r="173" spans="1:18" ht="24" x14ac:dyDescent="0.25">
      <c r="A173" s="13" t="s">
        <v>364</v>
      </c>
      <c r="B173" s="7" t="s">
        <v>365</v>
      </c>
      <c r="C173" s="8"/>
      <c r="D173" s="8"/>
      <c r="E173" s="8"/>
      <c r="F173" s="8"/>
      <c r="G173" s="8"/>
      <c r="H173" s="12">
        <v>2018</v>
      </c>
      <c r="I173" s="12">
        <v>2022</v>
      </c>
      <c r="J173" s="27" t="s">
        <v>101</v>
      </c>
      <c r="K173" s="27" t="s">
        <v>366</v>
      </c>
      <c r="L173" s="30">
        <v>355987.18</v>
      </c>
      <c r="M173" s="30">
        <v>329288.13</v>
      </c>
      <c r="N173" s="30">
        <v>26699.05</v>
      </c>
      <c r="O173" s="30">
        <f t="shared" si="8"/>
        <v>355786.85000000003</v>
      </c>
      <c r="P173" s="30">
        <v>329102.83</v>
      </c>
      <c r="Q173" s="30">
        <v>26684.02</v>
      </c>
      <c r="R173" s="33" t="s">
        <v>359</v>
      </c>
    </row>
    <row r="174" spans="1:18" ht="24" x14ac:dyDescent="0.25">
      <c r="A174" s="13" t="s">
        <v>367</v>
      </c>
      <c r="B174" s="7" t="s">
        <v>368</v>
      </c>
      <c r="C174" s="8"/>
      <c r="D174" s="8"/>
      <c r="E174" s="8"/>
      <c r="F174" s="8"/>
      <c r="G174" s="8"/>
      <c r="H174" s="12">
        <v>2018</v>
      </c>
      <c r="I174" s="12">
        <v>2021</v>
      </c>
      <c r="J174" s="27" t="s">
        <v>101</v>
      </c>
      <c r="K174" s="27" t="s">
        <v>369</v>
      </c>
      <c r="L174" s="30">
        <v>347954.79</v>
      </c>
      <c r="M174" s="30">
        <v>321858.17</v>
      </c>
      <c r="N174" s="30">
        <v>26096.62</v>
      </c>
      <c r="O174" s="30">
        <f t="shared" si="8"/>
        <v>354652.12</v>
      </c>
      <c r="P174" s="30">
        <v>328154.5</v>
      </c>
      <c r="Q174" s="30">
        <v>26497.62</v>
      </c>
      <c r="R174" s="33" t="s">
        <v>359</v>
      </c>
    </row>
    <row r="175" spans="1:18" ht="24" x14ac:dyDescent="0.25">
      <c r="A175" s="13" t="s">
        <v>370</v>
      </c>
      <c r="B175" s="7" t="s">
        <v>371</v>
      </c>
      <c r="C175" s="8"/>
      <c r="D175" s="8"/>
      <c r="E175" s="8"/>
      <c r="F175" s="8"/>
      <c r="G175" s="8"/>
      <c r="H175" s="12">
        <v>2018</v>
      </c>
      <c r="I175" s="12">
        <v>2022</v>
      </c>
      <c r="J175" s="27" t="s">
        <v>101</v>
      </c>
      <c r="K175" s="27" t="s">
        <v>372</v>
      </c>
      <c r="L175" s="30">
        <v>348739.6</v>
      </c>
      <c r="M175" s="30">
        <v>322584.12</v>
      </c>
      <c r="N175" s="30">
        <v>26155.48</v>
      </c>
      <c r="O175" s="30">
        <f t="shared" si="8"/>
        <v>348739.6</v>
      </c>
      <c r="P175" s="30">
        <v>322584.12</v>
      </c>
      <c r="Q175" s="30">
        <v>26155.48</v>
      </c>
      <c r="R175" s="33" t="s">
        <v>346</v>
      </c>
    </row>
    <row r="176" spans="1:18" ht="24" x14ac:dyDescent="0.25">
      <c r="A176" s="13" t="s">
        <v>373</v>
      </c>
      <c r="B176" s="7" t="s">
        <v>374</v>
      </c>
      <c r="C176" s="8"/>
      <c r="D176" s="8"/>
      <c r="E176" s="8"/>
      <c r="F176" s="8"/>
      <c r="G176" s="8"/>
      <c r="H176" s="12">
        <v>2018</v>
      </c>
      <c r="I176" s="12">
        <v>2022</v>
      </c>
      <c r="J176" s="27" t="s">
        <v>101</v>
      </c>
      <c r="K176" s="27" t="s">
        <v>375</v>
      </c>
      <c r="L176" s="30">
        <v>350100.49</v>
      </c>
      <c r="M176" s="30">
        <v>323842.93</v>
      </c>
      <c r="N176" s="30">
        <v>26257.56</v>
      </c>
      <c r="O176" s="30">
        <f t="shared" si="8"/>
        <v>350100.49000000005</v>
      </c>
      <c r="P176" s="30">
        <v>323842.93000000005</v>
      </c>
      <c r="Q176" s="30">
        <v>26257.56</v>
      </c>
      <c r="R176" s="33" t="s">
        <v>346</v>
      </c>
    </row>
    <row r="177" spans="1:18" ht="24" x14ac:dyDescent="0.25">
      <c r="A177" s="13" t="s">
        <v>376</v>
      </c>
      <c r="B177" s="7" t="s">
        <v>377</v>
      </c>
      <c r="C177" s="8"/>
      <c r="D177" s="8"/>
      <c r="E177" s="8"/>
      <c r="F177" s="8"/>
      <c r="G177" s="8"/>
      <c r="H177" s="12">
        <v>2018</v>
      </c>
      <c r="I177" s="12">
        <v>2022</v>
      </c>
      <c r="J177" s="27" t="s">
        <v>101</v>
      </c>
      <c r="K177" s="27" t="s">
        <v>378</v>
      </c>
      <c r="L177" s="30">
        <v>337180.37</v>
      </c>
      <c r="M177" s="30">
        <v>311891.84000000003</v>
      </c>
      <c r="N177" s="30">
        <v>25288.53</v>
      </c>
      <c r="O177" s="30">
        <f t="shared" si="8"/>
        <v>340571.67</v>
      </c>
      <c r="P177" s="30">
        <v>315028.78999999998</v>
      </c>
      <c r="Q177" s="30">
        <v>25542.880000000001</v>
      </c>
      <c r="R177" s="33" t="s">
        <v>359</v>
      </c>
    </row>
    <row r="178" spans="1:18" ht="24" x14ac:dyDescent="0.25">
      <c r="A178" s="13" t="s">
        <v>379</v>
      </c>
      <c r="B178" s="7" t="s">
        <v>380</v>
      </c>
      <c r="C178" s="8"/>
      <c r="D178" s="8"/>
      <c r="E178" s="8"/>
      <c r="F178" s="8"/>
      <c r="G178" s="8"/>
      <c r="H178" s="12">
        <v>2018</v>
      </c>
      <c r="I178" s="12">
        <v>2022</v>
      </c>
      <c r="J178" s="27" t="s">
        <v>101</v>
      </c>
      <c r="K178" s="27" t="s">
        <v>381</v>
      </c>
      <c r="L178" s="30">
        <v>355506.62</v>
      </c>
      <c r="M178" s="30">
        <v>328843.61</v>
      </c>
      <c r="N178" s="30">
        <v>26663.01</v>
      </c>
      <c r="O178" s="30">
        <f t="shared" si="8"/>
        <v>355506.62</v>
      </c>
      <c r="P178" s="30">
        <v>328843.61</v>
      </c>
      <c r="Q178" s="30">
        <v>26663.01</v>
      </c>
      <c r="R178" s="33" t="s">
        <v>346</v>
      </c>
    </row>
    <row r="179" spans="1:18" ht="24" x14ac:dyDescent="0.25">
      <c r="A179" s="13" t="s">
        <v>382</v>
      </c>
      <c r="B179" s="7" t="s">
        <v>383</v>
      </c>
      <c r="C179" s="8"/>
      <c r="D179" s="8"/>
      <c r="E179" s="8"/>
      <c r="F179" s="8"/>
      <c r="G179" s="8"/>
      <c r="H179" s="12">
        <v>2017</v>
      </c>
      <c r="I179" s="12">
        <v>2020</v>
      </c>
      <c r="J179" s="27" t="s">
        <v>101</v>
      </c>
      <c r="K179" s="27" t="s">
        <v>384</v>
      </c>
      <c r="L179" s="30">
        <v>355987.18</v>
      </c>
      <c r="M179" s="30">
        <v>329288.14</v>
      </c>
      <c r="N179" s="30">
        <v>26699.040000000001</v>
      </c>
      <c r="O179" s="30">
        <f t="shared" si="8"/>
        <v>355756.69</v>
      </c>
      <c r="P179" s="30">
        <v>329057.65000000002</v>
      </c>
      <c r="Q179" s="30">
        <v>26699.040000000001</v>
      </c>
      <c r="R179" s="33" t="s">
        <v>359</v>
      </c>
    </row>
    <row r="180" spans="1:18" ht="24" x14ac:dyDescent="0.25">
      <c r="A180" s="13" t="s">
        <v>385</v>
      </c>
      <c r="B180" s="7" t="s">
        <v>386</v>
      </c>
      <c r="C180" s="8"/>
      <c r="D180" s="8"/>
      <c r="E180" s="8"/>
      <c r="F180" s="8"/>
      <c r="G180" s="8"/>
      <c r="H180" s="12">
        <v>2018</v>
      </c>
      <c r="I180" s="12">
        <v>2021</v>
      </c>
      <c r="J180" s="27" t="s">
        <v>101</v>
      </c>
      <c r="K180" s="27" t="s">
        <v>387</v>
      </c>
      <c r="L180" s="30">
        <v>352599.85</v>
      </c>
      <c r="M180" s="30">
        <v>326154.83999999997</v>
      </c>
      <c r="N180" s="30">
        <v>26445.01</v>
      </c>
      <c r="O180" s="30">
        <f t="shared" si="8"/>
        <v>354652.12</v>
      </c>
      <c r="P180" s="30">
        <v>328154.5</v>
      </c>
      <c r="Q180" s="30">
        <v>26497.62</v>
      </c>
      <c r="R180" s="33" t="s">
        <v>359</v>
      </c>
    </row>
    <row r="181" spans="1:18" ht="24" x14ac:dyDescent="0.25">
      <c r="A181" s="13" t="s">
        <v>388</v>
      </c>
      <c r="B181" s="7" t="s">
        <v>389</v>
      </c>
      <c r="C181" s="8"/>
      <c r="D181" s="8"/>
      <c r="E181" s="8"/>
      <c r="F181" s="8"/>
      <c r="G181" s="8"/>
      <c r="H181" s="12">
        <v>2018</v>
      </c>
      <c r="I181" s="12">
        <v>2023</v>
      </c>
      <c r="J181" s="27" t="s">
        <v>101</v>
      </c>
      <c r="K181" s="27" t="s">
        <v>390</v>
      </c>
      <c r="L181" s="30">
        <v>348663.97</v>
      </c>
      <c r="M181" s="30">
        <v>322514.15999999997</v>
      </c>
      <c r="N181" s="30">
        <v>26149.81</v>
      </c>
      <c r="O181" s="30">
        <f t="shared" si="8"/>
        <v>355837.06999999995</v>
      </c>
      <c r="P181" s="30">
        <v>329149.28999999998</v>
      </c>
      <c r="Q181" s="30">
        <v>26687.78</v>
      </c>
      <c r="R181" s="33" t="s">
        <v>391</v>
      </c>
    </row>
    <row r="182" spans="1:18" ht="24" x14ac:dyDescent="0.25">
      <c r="A182" s="13" t="s">
        <v>392</v>
      </c>
      <c r="B182" s="7" t="s">
        <v>393</v>
      </c>
      <c r="C182" s="8"/>
      <c r="D182" s="8"/>
      <c r="E182" s="8"/>
      <c r="F182" s="8"/>
      <c r="G182" s="8"/>
      <c r="H182" s="12">
        <v>2018</v>
      </c>
      <c r="I182" s="12">
        <v>2023</v>
      </c>
      <c r="J182" s="27" t="s">
        <v>101</v>
      </c>
      <c r="K182" s="27" t="s">
        <v>394</v>
      </c>
      <c r="L182" s="30">
        <v>352391.41</v>
      </c>
      <c r="M182" s="30">
        <v>325962.05</v>
      </c>
      <c r="N182" s="30">
        <v>26429.360000000001</v>
      </c>
      <c r="O182" s="30">
        <f t="shared" si="8"/>
        <v>329068.3</v>
      </c>
      <c r="P182" s="30">
        <v>302548.34999999998</v>
      </c>
      <c r="Q182" s="30">
        <v>26519.95</v>
      </c>
      <c r="R182" s="33" t="s">
        <v>359</v>
      </c>
    </row>
    <row r="183" spans="1:18" ht="24" x14ac:dyDescent="0.25">
      <c r="A183" s="13" t="s">
        <v>395</v>
      </c>
      <c r="B183" s="7" t="s">
        <v>396</v>
      </c>
      <c r="C183" s="8"/>
      <c r="D183" s="8"/>
      <c r="E183" s="8"/>
      <c r="F183" s="8"/>
      <c r="G183" s="8"/>
      <c r="H183" s="12">
        <v>2018</v>
      </c>
      <c r="I183" s="12">
        <v>2022</v>
      </c>
      <c r="J183" s="27" t="s">
        <v>101</v>
      </c>
      <c r="K183" s="27" t="s">
        <v>397</v>
      </c>
      <c r="L183" s="30">
        <v>352248.05</v>
      </c>
      <c r="M183" s="30">
        <v>325829.43</v>
      </c>
      <c r="N183" s="30">
        <v>26418.62</v>
      </c>
      <c r="O183" s="30">
        <f t="shared" si="8"/>
        <v>352248.04999999993</v>
      </c>
      <c r="P183" s="30">
        <v>325829.42999999993</v>
      </c>
      <c r="Q183" s="30">
        <v>26418.62</v>
      </c>
      <c r="R183" s="33" t="s">
        <v>346</v>
      </c>
    </row>
    <row r="184" spans="1:18" ht="24" x14ac:dyDescent="0.25">
      <c r="A184" s="13" t="s">
        <v>398</v>
      </c>
      <c r="B184" s="7" t="s">
        <v>399</v>
      </c>
      <c r="C184" s="8"/>
      <c r="D184" s="8"/>
      <c r="E184" s="8"/>
      <c r="F184" s="8"/>
      <c r="G184" s="8"/>
      <c r="H184" s="12">
        <v>2018</v>
      </c>
      <c r="I184" s="12">
        <v>2021</v>
      </c>
      <c r="J184" s="27" t="s">
        <v>101</v>
      </c>
      <c r="K184" s="27" t="s">
        <v>400</v>
      </c>
      <c r="L184" s="30">
        <v>355520.41</v>
      </c>
      <c r="M184" s="30">
        <v>328856.37</v>
      </c>
      <c r="N184" s="30">
        <v>26664.04</v>
      </c>
      <c r="O184" s="30">
        <f t="shared" si="8"/>
        <v>355520.41</v>
      </c>
      <c r="P184" s="30">
        <v>328856.37</v>
      </c>
      <c r="Q184" s="30">
        <v>26664.04</v>
      </c>
      <c r="R184" s="33" t="s">
        <v>346</v>
      </c>
    </row>
    <row r="185" spans="1:18" ht="24" x14ac:dyDescent="0.25">
      <c r="A185" s="13" t="s">
        <v>401</v>
      </c>
      <c r="B185" s="7" t="s">
        <v>402</v>
      </c>
      <c r="C185" s="8"/>
      <c r="D185" s="8"/>
      <c r="E185" s="8"/>
      <c r="F185" s="8"/>
      <c r="G185" s="8"/>
      <c r="H185" s="12">
        <v>2018</v>
      </c>
      <c r="I185" s="12">
        <v>2020</v>
      </c>
      <c r="J185" s="27" t="s">
        <v>101</v>
      </c>
      <c r="K185" s="27" t="s">
        <v>403</v>
      </c>
      <c r="L185" s="30">
        <v>332930.33</v>
      </c>
      <c r="M185" s="30">
        <v>307960.55</v>
      </c>
      <c r="N185" s="30">
        <v>24969.78</v>
      </c>
      <c r="O185" s="30">
        <f t="shared" si="8"/>
        <v>341801.14</v>
      </c>
      <c r="P185" s="30">
        <v>316166.05</v>
      </c>
      <c r="Q185" s="30">
        <v>25635.09</v>
      </c>
      <c r="R185" s="33" t="s">
        <v>359</v>
      </c>
    </row>
    <row r="186" spans="1:18" ht="24" x14ac:dyDescent="0.25">
      <c r="A186" s="13" t="s">
        <v>404</v>
      </c>
      <c r="B186" s="7" t="s">
        <v>405</v>
      </c>
      <c r="C186" s="8"/>
      <c r="D186" s="8"/>
      <c r="E186" s="8"/>
      <c r="F186" s="8"/>
      <c r="G186" s="8"/>
      <c r="H186" s="12">
        <v>2018</v>
      </c>
      <c r="I186" s="12">
        <v>2022</v>
      </c>
      <c r="J186" s="27" t="s">
        <v>101</v>
      </c>
      <c r="K186" s="27" t="s">
        <v>406</v>
      </c>
      <c r="L186" s="30">
        <v>341801.14</v>
      </c>
      <c r="M186" s="30">
        <v>316166.05</v>
      </c>
      <c r="N186" s="30">
        <v>25635.09</v>
      </c>
      <c r="O186" s="30">
        <f t="shared" si="8"/>
        <v>294867.12000000005</v>
      </c>
      <c r="P186" s="30">
        <v>272746.53000000003</v>
      </c>
      <c r="Q186" s="30">
        <v>22120.59</v>
      </c>
      <c r="R186" s="33" t="s">
        <v>359</v>
      </c>
    </row>
    <row r="187" spans="1:18" ht="24" x14ac:dyDescent="0.25">
      <c r="A187" s="13" t="s">
        <v>407</v>
      </c>
      <c r="B187" s="7" t="s">
        <v>408</v>
      </c>
      <c r="C187" s="8"/>
      <c r="D187" s="8"/>
      <c r="E187" s="8"/>
      <c r="F187" s="8"/>
      <c r="G187" s="8"/>
      <c r="H187" s="12">
        <v>2021</v>
      </c>
      <c r="I187" s="12">
        <v>2023</v>
      </c>
      <c r="J187" s="27" t="s">
        <v>84</v>
      </c>
      <c r="K187" s="33" t="s">
        <v>85</v>
      </c>
      <c r="L187" s="30">
        <v>2352942</v>
      </c>
      <c r="M187" s="30">
        <v>0</v>
      </c>
      <c r="N187" s="30">
        <v>2352942</v>
      </c>
      <c r="O187" s="30">
        <f t="shared" si="8"/>
        <v>0</v>
      </c>
      <c r="P187" s="30">
        <v>0</v>
      </c>
      <c r="Q187" s="30">
        <v>0</v>
      </c>
      <c r="R187" s="33" t="s">
        <v>409</v>
      </c>
    </row>
    <row r="188" spans="1:18" ht="36" x14ac:dyDescent="0.25">
      <c r="A188" s="13" t="s">
        <v>410</v>
      </c>
      <c r="B188" s="7" t="s">
        <v>411</v>
      </c>
      <c r="C188" s="8"/>
      <c r="D188" s="8"/>
      <c r="E188" s="8"/>
      <c r="F188" s="8"/>
      <c r="G188" s="8"/>
      <c r="H188" s="12">
        <v>2017</v>
      </c>
      <c r="I188" s="12">
        <v>2023</v>
      </c>
      <c r="J188" s="27" t="s">
        <v>84</v>
      </c>
      <c r="K188" s="27" t="s">
        <v>412</v>
      </c>
      <c r="L188" s="30">
        <v>13667696.07</v>
      </c>
      <c r="M188" s="30">
        <v>11617541.66</v>
      </c>
      <c r="N188" s="30">
        <v>2050154.41</v>
      </c>
      <c r="O188" s="30">
        <f t="shared" si="8"/>
        <v>11822782.57</v>
      </c>
      <c r="P188" s="30">
        <v>10049365.17</v>
      </c>
      <c r="Q188" s="30">
        <v>1773417.4</v>
      </c>
      <c r="R188" s="33" t="s">
        <v>413</v>
      </c>
    </row>
    <row r="189" spans="1:18" ht="24" x14ac:dyDescent="0.25">
      <c r="A189" s="13" t="s">
        <v>414</v>
      </c>
      <c r="B189" s="7" t="s">
        <v>415</v>
      </c>
      <c r="C189" s="8"/>
      <c r="D189" s="8"/>
      <c r="E189" s="8"/>
      <c r="F189" s="8"/>
      <c r="G189" s="8"/>
      <c r="H189" s="12">
        <v>2018</v>
      </c>
      <c r="I189" s="12">
        <v>2023</v>
      </c>
      <c r="J189" s="27" t="s">
        <v>84</v>
      </c>
      <c r="K189" s="44" t="s">
        <v>416</v>
      </c>
      <c r="L189" s="30">
        <v>3355075.97</v>
      </c>
      <c r="M189" s="50">
        <v>1537598.46</v>
      </c>
      <c r="N189" s="50">
        <v>1817477.51</v>
      </c>
      <c r="O189" s="30">
        <f>SUM(P189:Q189)</f>
        <v>2763717.8200000003</v>
      </c>
      <c r="P189" s="30">
        <v>1447830.47</v>
      </c>
      <c r="Q189" s="30">
        <v>1315887.3500000001</v>
      </c>
      <c r="R189" s="44" t="s">
        <v>237</v>
      </c>
    </row>
    <row r="190" spans="1:18" ht="24" x14ac:dyDescent="0.25">
      <c r="A190" s="13" t="s">
        <v>417</v>
      </c>
      <c r="B190" s="43" t="s">
        <v>418</v>
      </c>
      <c r="C190" s="8"/>
      <c r="D190" s="8"/>
      <c r="E190" s="8"/>
      <c r="F190" s="8"/>
      <c r="G190" s="8"/>
      <c r="H190" s="34">
        <v>2019</v>
      </c>
      <c r="I190" s="34">
        <v>2023</v>
      </c>
      <c r="J190" s="27" t="s">
        <v>84</v>
      </c>
      <c r="K190" s="33" t="s">
        <v>419</v>
      </c>
      <c r="L190" s="30">
        <f>M190</f>
        <v>1731186.55</v>
      </c>
      <c r="M190" s="30">
        <v>1731186.55</v>
      </c>
      <c r="N190" s="30">
        <v>0</v>
      </c>
      <c r="O190" s="30">
        <f t="shared" si="8"/>
        <v>1449889.3399999999</v>
      </c>
      <c r="P190" s="30">
        <v>1449889.3399999999</v>
      </c>
      <c r="Q190" s="30">
        <v>0</v>
      </c>
      <c r="R190" s="33" t="s">
        <v>346</v>
      </c>
    </row>
    <row r="191" spans="1:18" ht="24" x14ac:dyDescent="0.25">
      <c r="A191" s="13" t="s">
        <v>420</v>
      </c>
      <c r="B191" s="7" t="s">
        <v>421</v>
      </c>
      <c r="C191" s="8"/>
      <c r="D191" s="8"/>
      <c r="E191" s="8"/>
      <c r="F191" s="8"/>
      <c r="G191" s="8"/>
      <c r="H191" s="12">
        <v>2018</v>
      </c>
      <c r="I191" s="12">
        <v>2020</v>
      </c>
      <c r="J191" s="27" t="s">
        <v>101</v>
      </c>
      <c r="K191" s="27" t="s">
        <v>422</v>
      </c>
      <c r="L191" s="30">
        <v>334323.96999999997</v>
      </c>
      <c r="M191" s="30">
        <v>334323.96999999997</v>
      </c>
      <c r="N191" s="30">
        <v>0</v>
      </c>
      <c r="O191" s="30">
        <f t="shared" si="8"/>
        <v>334323.96999999997</v>
      </c>
      <c r="P191" s="30">
        <v>334323.96999999997</v>
      </c>
      <c r="Q191" s="30">
        <v>0</v>
      </c>
      <c r="R191" s="33" t="s">
        <v>346</v>
      </c>
    </row>
    <row r="192" spans="1:18" ht="24" x14ac:dyDescent="0.25">
      <c r="A192" s="13" t="s">
        <v>423</v>
      </c>
      <c r="B192" s="7" t="s">
        <v>424</v>
      </c>
      <c r="C192" s="8"/>
      <c r="D192" s="8"/>
      <c r="E192" s="8"/>
      <c r="F192" s="8"/>
      <c r="G192" s="8"/>
      <c r="H192" s="12">
        <v>2018</v>
      </c>
      <c r="I192" s="12">
        <v>2022</v>
      </c>
      <c r="J192" s="27" t="s">
        <v>101</v>
      </c>
      <c r="K192" s="27" t="s">
        <v>425</v>
      </c>
      <c r="L192" s="30">
        <v>1930717.56</v>
      </c>
      <c r="M192" s="30">
        <v>1641109.92</v>
      </c>
      <c r="N192" s="30">
        <v>289607.64</v>
      </c>
      <c r="O192" s="30">
        <f t="shared" si="8"/>
        <v>1930717.56</v>
      </c>
      <c r="P192" s="30">
        <v>1641109.92</v>
      </c>
      <c r="Q192" s="30">
        <v>289607.64</v>
      </c>
      <c r="R192" s="33" t="s">
        <v>346</v>
      </c>
    </row>
    <row r="193" spans="1:18" ht="24" x14ac:dyDescent="0.25">
      <c r="A193" s="13" t="s">
        <v>332</v>
      </c>
      <c r="B193" s="6" t="s">
        <v>426</v>
      </c>
      <c r="C193" s="12" t="s">
        <v>427</v>
      </c>
      <c r="D193" s="7" t="s">
        <v>428</v>
      </c>
      <c r="E193" s="12">
        <v>3</v>
      </c>
      <c r="F193" s="12">
        <v>3</v>
      </c>
      <c r="G193" s="37">
        <f>G207+G211</f>
        <v>0</v>
      </c>
      <c r="H193" s="8"/>
      <c r="I193" s="8"/>
      <c r="J193" s="8"/>
      <c r="K193" s="8"/>
      <c r="L193" s="8"/>
      <c r="M193" s="8"/>
      <c r="N193" s="8"/>
      <c r="O193" s="8"/>
      <c r="P193" s="8"/>
      <c r="Q193" s="8"/>
      <c r="R193" s="48" t="s">
        <v>429</v>
      </c>
    </row>
    <row r="194" spans="1:18" s="22" customFormat="1" ht="24" x14ac:dyDescent="0.25">
      <c r="A194" s="9"/>
      <c r="B194" s="9"/>
      <c r="C194" s="12" t="s">
        <v>430</v>
      </c>
      <c r="D194" s="7" t="s">
        <v>431</v>
      </c>
      <c r="E194" s="28">
        <v>41</v>
      </c>
      <c r="F194" s="28">
        <v>41</v>
      </c>
      <c r="G194" s="28">
        <f>G206</f>
        <v>41</v>
      </c>
      <c r="H194" s="8"/>
      <c r="I194" s="8"/>
      <c r="J194" s="8"/>
      <c r="K194" s="8"/>
      <c r="L194" s="8"/>
      <c r="M194" s="8"/>
      <c r="N194" s="8"/>
      <c r="O194" s="8"/>
      <c r="P194" s="8"/>
      <c r="Q194" s="8"/>
      <c r="R194" s="33" t="s">
        <v>142</v>
      </c>
    </row>
    <row r="195" spans="1:18" s="22" customFormat="1" ht="24" x14ac:dyDescent="0.25">
      <c r="A195" s="9"/>
      <c r="B195" s="9"/>
      <c r="C195" s="12" t="s">
        <v>432</v>
      </c>
      <c r="D195" s="7" t="s">
        <v>433</v>
      </c>
      <c r="E195" s="28">
        <v>1</v>
      </c>
      <c r="F195" s="28">
        <v>1</v>
      </c>
      <c r="G195" s="28">
        <f>G212</f>
        <v>1</v>
      </c>
      <c r="H195" s="8"/>
      <c r="I195" s="8"/>
      <c r="J195" s="8"/>
      <c r="K195" s="8"/>
      <c r="L195" s="8"/>
      <c r="M195" s="8"/>
      <c r="N195" s="8"/>
      <c r="O195" s="8"/>
      <c r="P195" s="8"/>
      <c r="Q195" s="8"/>
      <c r="R195" s="33" t="s">
        <v>142</v>
      </c>
    </row>
    <row r="196" spans="1:18" s="22" customFormat="1" ht="24" x14ac:dyDescent="0.25">
      <c r="A196" s="9"/>
      <c r="B196" s="9"/>
      <c r="C196" s="12" t="s">
        <v>434</v>
      </c>
      <c r="D196" s="7" t="s">
        <v>435</v>
      </c>
      <c r="E196" s="28">
        <v>10</v>
      </c>
      <c r="F196" s="28">
        <v>10</v>
      </c>
      <c r="G196" s="28">
        <f>G213</f>
        <v>5</v>
      </c>
      <c r="H196" s="8"/>
      <c r="I196" s="8"/>
      <c r="J196" s="8"/>
      <c r="K196" s="8"/>
      <c r="L196" s="8"/>
      <c r="M196" s="8"/>
      <c r="N196" s="8"/>
      <c r="O196" s="8"/>
      <c r="P196" s="8"/>
      <c r="Q196" s="8"/>
      <c r="R196" s="33" t="s">
        <v>48</v>
      </c>
    </row>
    <row r="197" spans="1:18" ht="24" x14ac:dyDescent="0.25">
      <c r="A197" s="9"/>
      <c r="B197" s="9"/>
      <c r="C197" s="12" t="s">
        <v>436</v>
      </c>
      <c r="D197" s="7" t="s">
        <v>437</v>
      </c>
      <c r="E197" s="12">
        <v>2.75</v>
      </c>
      <c r="F197" s="12">
        <v>2.75</v>
      </c>
      <c r="G197" s="12">
        <f>G208</f>
        <v>0</v>
      </c>
      <c r="H197" s="8"/>
      <c r="I197" s="8"/>
      <c r="J197" s="8"/>
      <c r="K197" s="8"/>
      <c r="L197" s="8"/>
      <c r="M197" s="8"/>
      <c r="N197" s="8"/>
      <c r="O197" s="8"/>
      <c r="P197" s="8"/>
      <c r="Q197" s="8"/>
      <c r="R197" s="33" t="s">
        <v>438</v>
      </c>
    </row>
    <row r="198" spans="1:18" ht="24" x14ac:dyDescent="0.25">
      <c r="A198" s="9"/>
      <c r="B198" s="9"/>
      <c r="C198" s="12" t="s">
        <v>439</v>
      </c>
      <c r="D198" s="7" t="s">
        <v>440</v>
      </c>
      <c r="E198" s="28">
        <v>68000</v>
      </c>
      <c r="F198" s="28">
        <v>68000</v>
      </c>
      <c r="G198" s="28">
        <f>G219</f>
        <v>60248</v>
      </c>
      <c r="H198" s="8"/>
      <c r="I198" s="8"/>
      <c r="J198" s="8"/>
      <c r="K198" s="8"/>
      <c r="L198" s="8"/>
      <c r="M198" s="8"/>
      <c r="N198" s="8"/>
      <c r="O198" s="8"/>
      <c r="P198" s="8"/>
      <c r="Q198" s="8"/>
      <c r="R198" s="33" t="s">
        <v>441</v>
      </c>
    </row>
    <row r="199" spans="1:18" s="22" customFormat="1" ht="24" x14ac:dyDescent="0.25">
      <c r="A199" s="9"/>
      <c r="B199" s="9"/>
      <c r="C199" s="12" t="s">
        <v>442</v>
      </c>
      <c r="D199" s="7" t="s">
        <v>443</v>
      </c>
      <c r="E199" s="12">
        <v>5.16</v>
      </c>
      <c r="F199" s="12">
        <v>5.16</v>
      </c>
      <c r="G199" s="12">
        <f>G215</f>
        <v>5.16</v>
      </c>
      <c r="H199" s="8"/>
      <c r="I199" s="8"/>
      <c r="J199" s="8"/>
      <c r="K199" s="8"/>
      <c r="L199" s="8"/>
      <c r="M199" s="8"/>
      <c r="N199" s="8"/>
      <c r="O199" s="8"/>
      <c r="P199" s="8"/>
      <c r="Q199" s="8"/>
      <c r="R199" s="33" t="s">
        <v>142</v>
      </c>
    </row>
    <row r="200" spans="1:18" s="22" customFormat="1" ht="24" x14ac:dyDescent="0.25">
      <c r="A200" s="9"/>
      <c r="B200" s="9"/>
      <c r="C200" s="12" t="s">
        <v>444</v>
      </c>
      <c r="D200" s="7" t="s">
        <v>445</v>
      </c>
      <c r="E200" s="12">
        <v>176</v>
      </c>
      <c r="F200" s="12">
        <v>176</v>
      </c>
      <c r="G200" s="37">
        <f>G210</f>
        <v>176</v>
      </c>
      <c r="H200" s="8"/>
      <c r="I200" s="8"/>
      <c r="J200" s="8"/>
      <c r="K200" s="8"/>
      <c r="L200" s="8"/>
      <c r="M200" s="8"/>
      <c r="N200" s="8"/>
      <c r="O200" s="8"/>
      <c r="P200" s="8"/>
      <c r="Q200" s="8"/>
      <c r="R200" s="33" t="s">
        <v>142</v>
      </c>
    </row>
    <row r="201" spans="1:18" s="22" customFormat="1" x14ac:dyDescent="0.25">
      <c r="A201" s="9"/>
      <c r="B201" s="9"/>
      <c r="C201" s="12" t="s">
        <v>446</v>
      </c>
      <c r="D201" s="7" t="s">
        <v>447</v>
      </c>
      <c r="E201" s="12">
        <v>10</v>
      </c>
      <c r="F201" s="12">
        <v>10</v>
      </c>
      <c r="G201" s="12">
        <f>G216</f>
        <v>10</v>
      </c>
      <c r="H201" s="8"/>
      <c r="I201" s="8"/>
      <c r="J201" s="8"/>
      <c r="K201" s="8"/>
      <c r="L201" s="8"/>
      <c r="M201" s="8"/>
      <c r="N201" s="8"/>
      <c r="O201" s="8"/>
      <c r="P201" s="8"/>
      <c r="Q201" s="8"/>
      <c r="R201" s="33" t="s">
        <v>142</v>
      </c>
    </row>
    <row r="202" spans="1:18" s="22" customFormat="1" ht="48.75" customHeight="1" x14ac:dyDescent="0.25">
      <c r="A202" s="9"/>
      <c r="B202" s="9"/>
      <c r="C202" s="12" t="s">
        <v>448</v>
      </c>
      <c r="D202" s="7" t="s">
        <v>449</v>
      </c>
      <c r="E202" s="30">
        <v>2404.6</v>
      </c>
      <c r="F202" s="30">
        <v>2404.6</v>
      </c>
      <c r="G202" s="30">
        <f>G218</f>
        <v>2551.1</v>
      </c>
      <c r="H202" s="8"/>
      <c r="I202" s="8"/>
      <c r="J202" s="8"/>
      <c r="K202" s="8"/>
      <c r="L202" s="8"/>
      <c r="M202" s="8"/>
      <c r="N202" s="8"/>
      <c r="O202" s="8"/>
      <c r="P202" s="8"/>
      <c r="Q202" s="8"/>
      <c r="R202" s="33" t="s">
        <v>142</v>
      </c>
    </row>
    <row r="203" spans="1:18" s="22" customFormat="1" ht="24" x14ac:dyDescent="0.25">
      <c r="A203" s="9"/>
      <c r="B203" s="9"/>
      <c r="C203" s="12" t="s">
        <v>450</v>
      </c>
      <c r="D203" s="7" t="s">
        <v>451</v>
      </c>
      <c r="E203" s="28">
        <v>1</v>
      </c>
      <c r="F203" s="28">
        <v>1</v>
      </c>
      <c r="G203" s="28">
        <f>G214</f>
        <v>1</v>
      </c>
      <c r="H203" s="8"/>
      <c r="I203" s="8"/>
      <c r="J203" s="8"/>
      <c r="K203" s="8"/>
      <c r="L203" s="8"/>
      <c r="M203" s="8"/>
      <c r="N203" s="8"/>
      <c r="O203" s="8"/>
      <c r="P203" s="8"/>
      <c r="Q203" s="8"/>
      <c r="R203" s="33" t="s">
        <v>142</v>
      </c>
    </row>
    <row r="204" spans="1:18" s="22" customFormat="1" ht="36" x14ac:dyDescent="0.25">
      <c r="A204" s="9"/>
      <c r="B204" s="9"/>
      <c r="C204" s="12" t="s">
        <v>452</v>
      </c>
      <c r="D204" s="7" t="s">
        <v>453</v>
      </c>
      <c r="E204" s="28">
        <v>2</v>
      </c>
      <c r="F204" s="28">
        <v>2</v>
      </c>
      <c r="G204" s="28">
        <f>G217</f>
        <v>2</v>
      </c>
      <c r="H204" s="8"/>
      <c r="I204" s="8"/>
      <c r="J204" s="8"/>
      <c r="K204" s="8"/>
      <c r="L204" s="8"/>
      <c r="M204" s="8"/>
      <c r="N204" s="8"/>
      <c r="O204" s="8"/>
      <c r="P204" s="8"/>
      <c r="Q204" s="8"/>
      <c r="R204" s="33" t="s">
        <v>142</v>
      </c>
    </row>
    <row r="205" spans="1:18" ht="24" x14ac:dyDescent="0.25">
      <c r="A205" s="9"/>
      <c r="B205" s="9"/>
      <c r="C205" s="12" t="s">
        <v>454</v>
      </c>
      <c r="D205" s="7" t="s">
        <v>455</v>
      </c>
      <c r="E205" s="12">
        <v>0.59</v>
      </c>
      <c r="F205" s="12">
        <v>0.59</v>
      </c>
      <c r="G205" s="37">
        <f>G209</f>
        <v>0</v>
      </c>
      <c r="H205" s="8"/>
      <c r="I205" s="8"/>
      <c r="J205" s="8"/>
      <c r="K205" s="8"/>
      <c r="L205" s="8"/>
      <c r="M205" s="8"/>
      <c r="N205" s="8"/>
      <c r="O205" s="8"/>
      <c r="P205" s="8"/>
      <c r="Q205" s="8"/>
      <c r="R205" s="33" t="s">
        <v>438</v>
      </c>
    </row>
    <row r="206" spans="1:18" ht="60" x14ac:dyDescent="0.25">
      <c r="A206" s="6" t="s">
        <v>42</v>
      </c>
      <c r="B206" s="6" t="s">
        <v>456</v>
      </c>
      <c r="C206" s="7"/>
      <c r="D206" s="17" t="s">
        <v>457</v>
      </c>
      <c r="E206" s="12">
        <v>41</v>
      </c>
      <c r="F206" s="32">
        <v>41</v>
      </c>
      <c r="G206" s="12">
        <v>41</v>
      </c>
      <c r="H206" s="8"/>
      <c r="I206" s="8"/>
      <c r="J206" s="8"/>
      <c r="K206" s="8"/>
      <c r="L206" s="8"/>
      <c r="M206" s="8"/>
      <c r="N206" s="8"/>
      <c r="O206" s="8"/>
      <c r="P206" s="8"/>
      <c r="Q206" s="8"/>
      <c r="R206" s="31"/>
    </row>
    <row r="207" spans="1:18" ht="24.75" customHeight="1" x14ac:dyDescent="0.25">
      <c r="A207" s="9"/>
      <c r="B207" s="9"/>
      <c r="C207" s="9"/>
      <c r="D207" s="7" t="s">
        <v>458</v>
      </c>
      <c r="E207" s="28">
        <v>1</v>
      </c>
      <c r="F207" s="32">
        <v>1</v>
      </c>
      <c r="G207" s="28">
        <v>0</v>
      </c>
      <c r="H207" s="8"/>
      <c r="I207" s="8"/>
      <c r="J207" s="8"/>
      <c r="K207" s="8"/>
      <c r="L207" s="8"/>
      <c r="M207" s="8"/>
      <c r="N207" s="8"/>
      <c r="O207" s="8"/>
      <c r="P207" s="8"/>
      <c r="Q207" s="8"/>
      <c r="R207" s="26"/>
    </row>
    <row r="208" spans="1:18" ht="84" x14ac:dyDescent="0.25">
      <c r="A208" s="6" t="s">
        <v>67</v>
      </c>
      <c r="B208" s="6" t="s">
        <v>459</v>
      </c>
      <c r="C208" s="7"/>
      <c r="D208" s="17" t="s">
        <v>460</v>
      </c>
      <c r="E208" s="12">
        <v>2.75</v>
      </c>
      <c r="F208" s="32">
        <v>2.75</v>
      </c>
      <c r="G208" s="12">
        <v>0</v>
      </c>
      <c r="H208" s="8"/>
      <c r="I208" s="8"/>
      <c r="J208" s="8"/>
      <c r="K208" s="8"/>
      <c r="L208" s="8"/>
      <c r="M208" s="8"/>
      <c r="N208" s="8"/>
      <c r="O208" s="8"/>
      <c r="P208" s="8"/>
      <c r="Q208" s="8"/>
      <c r="R208" s="31"/>
    </row>
    <row r="209" spans="1:18" ht="24" x14ac:dyDescent="0.25">
      <c r="A209" s="9"/>
      <c r="B209" s="9"/>
      <c r="C209" s="9"/>
      <c r="D209" s="7" t="s">
        <v>461</v>
      </c>
      <c r="E209" s="12">
        <v>0.59</v>
      </c>
      <c r="F209" s="32">
        <v>0.59</v>
      </c>
      <c r="G209" s="28">
        <v>0</v>
      </c>
      <c r="H209" s="8"/>
      <c r="I209" s="8"/>
      <c r="J209" s="8"/>
      <c r="K209" s="8"/>
      <c r="L209" s="8"/>
      <c r="M209" s="8"/>
      <c r="N209" s="8"/>
      <c r="O209" s="8"/>
      <c r="P209" s="8"/>
      <c r="Q209" s="8"/>
      <c r="R209" s="26"/>
    </row>
    <row r="210" spans="1:18" ht="24" x14ac:dyDescent="0.25">
      <c r="A210" s="9"/>
      <c r="B210" s="9"/>
      <c r="C210" s="9"/>
      <c r="D210" s="7" t="s">
        <v>462</v>
      </c>
      <c r="E210" s="28">
        <v>176</v>
      </c>
      <c r="F210" s="32">
        <v>176</v>
      </c>
      <c r="G210" s="28">
        <v>176</v>
      </c>
      <c r="H210" s="8"/>
      <c r="I210" s="8"/>
      <c r="J210" s="8"/>
      <c r="K210" s="8"/>
      <c r="L210" s="8"/>
      <c r="M210" s="8"/>
      <c r="N210" s="8"/>
      <c r="O210" s="8"/>
      <c r="P210" s="8"/>
      <c r="Q210" s="8"/>
      <c r="R210" s="26"/>
    </row>
    <row r="211" spans="1:18" ht="84" x14ac:dyDescent="0.25">
      <c r="A211" s="6" t="s">
        <v>70</v>
      </c>
      <c r="B211" s="6" t="s">
        <v>463</v>
      </c>
      <c r="C211" s="7"/>
      <c r="D211" s="17" t="s">
        <v>458</v>
      </c>
      <c r="E211" s="12">
        <v>2</v>
      </c>
      <c r="F211" s="32">
        <v>2</v>
      </c>
      <c r="G211" s="12">
        <v>0</v>
      </c>
      <c r="H211" s="8"/>
      <c r="I211" s="8"/>
      <c r="J211" s="8"/>
      <c r="K211" s="8"/>
      <c r="L211" s="8"/>
      <c r="M211" s="8"/>
      <c r="N211" s="8"/>
      <c r="O211" s="8"/>
      <c r="P211" s="8"/>
      <c r="Q211" s="8"/>
      <c r="R211" s="31"/>
    </row>
    <row r="212" spans="1:18" x14ac:dyDescent="0.25">
      <c r="A212" s="9"/>
      <c r="B212" s="9"/>
      <c r="C212" s="9"/>
      <c r="D212" s="7" t="s">
        <v>464</v>
      </c>
      <c r="E212" s="28">
        <v>1</v>
      </c>
      <c r="F212" s="32">
        <v>1</v>
      </c>
      <c r="G212" s="28">
        <v>1</v>
      </c>
      <c r="H212" s="8"/>
      <c r="I212" s="8"/>
      <c r="J212" s="8"/>
      <c r="K212" s="8"/>
      <c r="L212" s="8"/>
      <c r="M212" s="8"/>
      <c r="N212" s="8"/>
      <c r="O212" s="8"/>
      <c r="P212" s="8"/>
      <c r="Q212" s="8"/>
      <c r="R212" s="26"/>
    </row>
    <row r="213" spans="1:18" ht="21" customHeight="1" x14ac:dyDescent="0.25">
      <c r="A213" s="9"/>
      <c r="B213" s="9"/>
      <c r="C213" s="9"/>
      <c r="D213" s="7" t="s">
        <v>465</v>
      </c>
      <c r="E213" s="12">
        <v>10</v>
      </c>
      <c r="F213" s="32">
        <v>10</v>
      </c>
      <c r="G213" s="12">
        <v>5</v>
      </c>
      <c r="H213" s="8"/>
      <c r="I213" s="8"/>
      <c r="J213" s="8"/>
      <c r="K213" s="8"/>
      <c r="L213" s="8"/>
      <c r="M213" s="8"/>
      <c r="N213" s="8"/>
      <c r="O213" s="8"/>
      <c r="P213" s="8"/>
      <c r="Q213" s="8"/>
      <c r="R213" s="26"/>
    </row>
    <row r="214" spans="1:18" x14ac:dyDescent="0.25">
      <c r="A214" s="9"/>
      <c r="B214" s="9"/>
      <c r="C214" s="9"/>
      <c r="D214" s="7" t="s">
        <v>466</v>
      </c>
      <c r="E214" s="28">
        <v>1</v>
      </c>
      <c r="F214" s="32">
        <v>1</v>
      </c>
      <c r="G214" s="28">
        <v>1</v>
      </c>
      <c r="H214" s="8"/>
      <c r="I214" s="8"/>
      <c r="J214" s="8"/>
      <c r="K214" s="8"/>
      <c r="L214" s="8"/>
      <c r="M214" s="8"/>
      <c r="N214" s="8"/>
      <c r="O214" s="8"/>
      <c r="P214" s="8"/>
      <c r="Q214" s="8"/>
      <c r="R214" s="26"/>
    </row>
    <row r="215" spans="1:18" ht="40.5" customHeight="1" x14ac:dyDescent="0.25">
      <c r="A215" s="6" t="s">
        <v>73</v>
      </c>
      <c r="B215" s="6" t="s">
        <v>467</v>
      </c>
      <c r="C215" s="7"/>
      <c r="D215" s="17" t="s">
        <v>468</v>
      </c>
      <c r="E215" s="12">
        <v>5.16</v>
      </c>
      <c r="F215" s="32">
        <v>5.16</v>
      </c>
      <c r="G215" s="12">
        <v>5.16</v>
      </c>
      <c r="H215" s="8"/>
      <c r="I215" s="8"/>
      <c r="J215" s="8"/>
      <c r="K215" s="8"/>
      <c r="L215" s="8"/>
      <c r="M215" s="8"/>
      <c r="N215" s="8"/>
      <c r="O215" s="8"/>
      <c r="P215" s="8"/>
      <c r="Q215" s="8"/>
      <c r="R215" s="31"/>
    </row>
    <row r="216" spans="1:18" ht="36" x14ac:dyDescent="0.25">
      <c r="A216" s="6" t="s">
        <v>76</v>
      </c>
      <c r="B216" s="6" t="s">
        <v>469</v>
      </c>
      <c r="C216" s="7"/>
      <c r="D216" s="17" t="s">
        <v>470</v>
      </c>
      <c r="E216" s="12">
        <v>10</v>
      </c>
      <c r="F216" s="32">
        <v>10</v>
      </c>
      <c r="G216" s="12">
        <v>10</v>
      </c>
      <c r="H216" s="8"/>
      <c r="I216" s="8"/>
      <c r="J216" s="8"/>
      <c r="K216" s="8"/>
      <c r="L216" s="8"/>
      <c r="M216" s="8"/>
      <c r="N216" s="8"/>
      <c r="O216" s="8"/>
      <c r="P216" s="8"/>
      <c r="Q216" s="8"/>
      <c r="R216" s="31"/>
    </row>
    <row r="217" spans="1:18" ht="38.25" customHeight="1" x14ac:dyDescent="0.25">
      <c r="A217" s="9"/>
      <c r="B217" s="9"/>
      <c r="C217" s="9"/>
      <c r="D217" s="7" t="s">
        <v>471</v>
      </c>
      <c r="E217" s="28">
        <v>2</v>
      </c>
      <c r="F217" s="32">
        <v>2</v>
      </c>
      <c r="G217" s="28">
        <v>2</v>
      </c>
      <c r="H217" s="8"/>
      <c r="I217" s="8"/>
      <c r="J217" s="8"/>
      <c r="K217" s="8"/>
      <c r="L217" s="8"/>
      <c r="M217" s="8"/>
      <c r="N217" s="8"/>
      <c r="O217" s="8"/>
      <c r="P217" s="8"/>
      <c r="Q217" s="8"/>
      <c r="R217" s="26"/>
    </row>
    <row r="218" spans="1:18" ht="99.75" customHeight="1" x14ac:dyDescent="0.25">
      <c r="A218" s="6" t="s">
        <v>78</v>
      </c>
      <c r="B218" s="6" t="s">
        <v>472</v>
      </c>
      <c r="C218" s="7"/>
      <c r="D218" s="17" t="s">
        <v>473</v>
      </c>
      <c r="E218" s="30">
        <v>2404.6</v>
      </c>
      <c r="F218" s="41">
        <v>2404.6</v>
      </c>
      <c r="G218" s="30">
        <v>2551.1</v>
      </c>
      <c r="H218" s="8"/>
      <c r="I218" s="8"/>
      <c r="J218" s="8"/>
      <c r="K218" s="8"/>
      <c r="L218" s="8"/>
      <c r="M218" s="8"/>
      <c r="N218" s="8"/>
      <c r="O218" s="8"/>
      <c r="P218" s="8"/>
      <c r="Q218" s="8"/>
      <c r="R218" s="31"/>
    </row>
    <row r="219" spans="1:18" ht="36.75" customHeight="1" x14ac:dyDescent="0.25">
      <c r="A219" s="6" t="s">
        <v>80</v>
      </c>
      <c r="B219" s="6" t="s">
        <v>474</v>
      </c>
      <c r="C219" s="7"/>
      <c r="D219" s="17" t="s">
        <v>440</v>
      </c>
      <c r="E219" s="28">
        <v>68000</v>
      </c>
      <c r="F219" s="40">
        <v>68000</v>
      </c>
      <c r="G219" s="28">
        <f>E219*0.886</f>
        <v>60248</v>
      </c>
      <c r="H219" s="8"/>
      <c r="I219" s="8"/>
      <c r="J219" s="8"/>
      <c r="K219" s="8"/>
      <c r="L219" s="8"/>
      <c r="M219" s="8"/>
      <c r="N219" s="8"/>
      <c r="O219" s="8"/>
      <c r="P219" s="8"/>
      <c r="Q219" s="8"/>
      <c r="R219" s="31"/>
    </row>
    <row r="220" spans="1:18" ht="24" x14ac:dyDescent="0.25">
      <c r="A220" s="13" t="s">
        <v>475</v>
      </c>
      <c r="B220" s="7" t="s">
        <v>476</v>
      </c>
      <c r="C220" s="8"/>
      <c r="D220" s="8"/>
      <c r="E220" s="8"/>
      <c r="F220" s="8"/>
      <c r="G220" s="8"/>
      <c r="H220" s="12">
        <v>2017</v>
      </c>
      <c r="I220" s="12">
        <v>2019</v>
      </c>
      <c r="J220" s="27" t="s">
        <v>101</v>
      </c>
      <c r="K220" s="27" t="s">
        <v>477</v>
      </c>
      <c r="L220" s="30">
        <v>15826000</v>
      </c>
      <c r="M220" s="30">
        <v>13452100</v>
      </c>
      <c r="N220" s="30">
        <v>2373900</v>
      </c>
      <c r="O220" s="30">
        <f>SUM(P220:Q220)</f>
        <v>15826450</v>
      </c>
      <c r="P220" s="30">
        <v>13452100</v>
      </c>
      <c r="Q220" s="30">
        <v>2374350</v>
      </c>
      <c r="R220" s="33" t="s">
        <v>103</v>
      </c>
    </row>
    <row r="221" spans="1:18" ht="24" x14ac:dyDescent="0.25">
      <c r="A221" s="13" t="s">
        <v>478</v>
      </c>
      <c r="B221" s="7" t="s">
        <v>479</v>
      </c>
      <c r="C221" s="8"/>
      <c r="D221" s="8"/>
      <c r="E221" s="8"/>
      <c r="F221" s="8"/>
      <c r="G221" s="8"/>
      <c r="H221" s="12">
        <v>2021</v>
      </c>
      <c r="I221" s="12">
        <v>2022</v>
      </c>
      <c r="J221" s="27" t="s">
        <v>101</v>
      </c>
      <c r="K221" s="33" t="s">
        <v>85</v>
      </c>
      <c r="L221" s="30">
        <v>1265000</v>
      </c>
      <c r="M221" s="30">
        <v>0</v>
      </c>
      <c r="N221" s="30">
        <v>1265000</v>
      </c>
      <c r="O221" s="35">
        <f t="shared" ref="O221:O231" si="9">SUM(P221:Q221)</f>
        <v>1154948.5900000001</v>
      </c>
      <c r="P221" s="35">
        <v>0</v>
      </c>
      <c r="Q221" s="35">
        <v>1154948.5900000001</v>
      </c>
      <c r="R221" s="33" t="s">
        <v>480</v>
      </c>
    </row>
    <row r="222" spans="1:18" ht="24" x14ac:dyDescent="0.25">
      <c r="A222" s="13" t="s">
        <v>481</v>
      </c>
      <c r="B222" s="7" t="s">
        <v>482</v>
      </c>
      <c r="C222" s="8"/>
      <c r="D222" s="8"/>
      <c r="E222" s="8"/>
      <c r="F222" s="8"/>
      <c r="G222" s="8"/>
      <c r="H222" s="12">
        <v>2020</v>
      </c>
      <c r="I222" s="12">
        <v>2023</v>
      </c>
      <c r="J222" s="27" t="s">
        <v>101</v>
      </c>
      <c r="K222" s="27" t="s">
        <v>483</v>
      </c>
      <c r="L222" s="30">
        <v>5394643.3300000001</v>
      </c>
      <c r="M222" s="30">
        <v>3738006.7</v>
      </c>
      <c r="N222" s="30">
        <v>1656636.63</v>
      </c>
      <c r="O222" s="35">
        <f t="shared" si="9"/>
        <v>5394643.3300000001</v>
      </c>
      <c r="P222" s="35">
        <v>3738006.7</v>
      </c>
      <c r="Q222" s="35">
        <v>1656636.63</v>
      </c>
      <c r="R222" s="33" t="s">
        <v>103</v>
      </c>
    </row>
    <row r="223" spans="1:18" ht="24" x14ac:dyDescent="0.25">
      <c r="A223" s="13" t="s">
        <v>484</v>
      </c>
      <c r="B223" s="7" t="s">
        <v>485</v>
      </c>
      <c r="C223" s="8"/>
      <c r="D223" s="8"/>
      <c r="E223" s="8"/>
      <c r="F223" s="8"/>
      <c r="G223" s="8"/>
      <c r="H223" s="12">
        <v>2019</v>
      </c>
      <c r="I223" s="12">
        <v>2023</v>
      </c>
      <c r="J223" s="27" t="s">
        <v>101</v>
      </c>
      <c r="K223" s="27" t="s">
        <v>85</v>
      </c>
      <c r="L223" s="35">
        <v>370429.44</v>
      </c>
      <c r="M223" s="35">
        <v>0</v>
      </c>
      <c r="N223" s="35">
        <v>370429.44</v>
      </c>
      <c r="O223" s="35">
        <f t="shared" si="9"/>
        <v>258166.48</v>
      </c>
      <c r="P223" s="35">
        <v>0</v>
      </c>
      <c r="Q223" s="35">
        <v>258166.48</v>
      </c>
      <c r="R223" s="27" t="s">
        <v>486</v>
      </c>
    </row>
    <row r="224" spans="1:18" ht="24" x14ac:dyDescent="0.25">
      <c r="A224" s="13" t="s">
        <v>487</v>
      </c>
      <c r="B224" s="7" t="s">
        <v>488</v>
      </c>
      <c r="C224" s="8"/>
      <c r="D224" s="8"/>
      <c r="E224" s="8"/>
      <c r="F224" s="8"/>
      <c r="G224" s="8"/>
      <c r="H224" s="12">
        <v>2019</v>
      </c>
      <c r="I224" s="12">
        <v>2023</v>
      </c>
      <c r="J224" s="27" t="s">
        <v>96</v>
      </c>
      <c r="K224" s="27" t="s">
        <v>489</v>
      </c>
      <c r="L224" s="30">
        <v>1451193.63</v>
      </c>
      <c r="M224" s="30">
        <v>955399.15</v>
      </c>
      <c r="N224" s="30">
        <v>495794.48</v>
      </c>
      <c r="O224" s="30">
        <f t="shared" si="9"/>
        <v>1350024.4</v>
      </c>
      <c r="P224" s="30">
        <v>955399.15</v>
      </c>
      <c r="Q224" s="30">
        <v>394625.25</v>
      </c>
      <c r="R224" s="33" t="s">
        <v>490</v>
      </c>
    </row>
    <row r="225" spans="1:18" ht="24" x14ac:dyDescent="0.25">
      <c r="A225" s="13" t="s">
        <v>491</v>
      </c>
      <c r="B225" s="7" t="s">
        <v>492</v>
      </c>
      <c r="C225" s="8"/>
      <c r="D225" s="8"/>
      <c r="E225" s="8"/>
      <c r="F225" s="8"/>
      <c r="G225" s="8"/>
      <c r="H225" s="12">
        <v>2017</v>
      </c>
      <c r="I225" s="12">
        <v>2021</v>
      </c>
      <c r="J225" s="27" t="s">
        <v>101</v>
      </c>
      <c r="K225" s="27" t="s">
        <v>493</v>
      </c>
      <c r="L225" s="30">
        <v>69276.600000000006</v>
      </c>
      <c r="M225" s="30">
        <v>58923.78</v>
      </c>
      <c r="N225" s="30">
        <v>10352.82</v>
      </c>
      <c r="O225" s="30">
        <f t="shared" si="9"/>
        <v>69276.600000000006</v>
      </c>
      <c r="P225" s="30">
        <v>58923.78</v>
      </c>
      <c r="Q225" s="30">
        <v>10352.82</v>
      </c>
      <c r="R225" s="33" t="s">
        <v>103</v>
      </c>
    </row>
    <row r="226" spans="1:18" ht="24" x14ac:dyDescent="0.25">
      <c r="A226" s="13" t="s">
        <v>494</v>
      </c>
      <c r="B226" s="7" t="s">
        <v>495</v>
      </c>
      <c r="C226" s="8"/>
      <c r="D226" s="8"/>
      <c r="E226" s="8"/>
      <c r="F226" s="8"/>
      <c r="G226" s="8"/>
      <c r="H226" s="12">
        <v>2021</v>
      </c>
      <c r="I226" s="12">
        <v>2023</v>
      </c>
      <c r="J226" s="27" t="s">
        <v>96</v>
      </c>
      <c r="K226" s="27" t="s">
        <v>496</v>
      </c>
      <c r="L226" s="30">
        <v>1140541.5899999999</v>
      </c>
      <c r="M226" s="30">
        <v>969460.35</v>
      </c>
      <c r="N226" s="30">
        <v>171081.24</v>
      </c>
      <c r="O226" s="30">
        <f t="shared" si="9"/>
        <v>563396.38</v>
      </c>
      <c r="P226" s="30">
        <v>478886.92</v>
      </c>
      <c r="Q226" s="30">
        <v>84509.46</v>
      </c>
      <c r="R226" s="27" t="s">
        <v>131</v>
      </c>
    </row>
    <row r="227" spans="1:18" ht="36" x14ac:dyDescent="0.25">
      <c r="A227" s="13" t="s">
        <v>497</v>
      </c>
      <c r="B227" s="7" t="s">
        <v>498</v>
      </c>
      <c r="C227" s="8"/>
      <c r="D227" s="8"/>
      <c r="E227" s="8"/>
      <c r="F227" s="8"/>
      <c r="G227" s="8"/>
      <c r="H227" s="12">
        <v>2021</v>
      </c>
      <c r="I227" s="12">
        <v>2023</v>
      </c>
      <c r="J227" s="27" t="s">
        <v>96</v>
      </c>
      <c r="K227" s="27" t="s">
        <v>499</v>
      </c>
      <c r="L227" s="30">
        <v>726512.56</v>
      </c>
      <c r="M227" s="30">
        <v>531102.94999999995</v>
      </c>
      <c r="N227" s="30">
        <v>195409.61</v>
      </c>
      <c r="O227" s="30">
        <f t="shared" si="9"/>
        <v>0</v>
      </c>
      <c r="P227" s="30">
        <v>0</v>
      </c>
      <c r="Q227" s="30">
        <v>0</v>
      </c>
      <c r="R227" s="33" t="s">
        <v>131</v>
      </c>
    </row>
    <row r="228" spans="1:18" ht="24" x14ac:dyDescent="0.25">
      <c r="A228" s="13" t="s">
        <v>500</v>
      </c>
      <c r="B228" s="7" t="s">
        <v>501</v>
      </c>
      <c r="C228" s="8"/>
      <c r="D228" s="8"/>
      <c r="E228" s="8"/>
      <c r="F228" s="8"/>
      <c r="G228" s="8"/>
      <c r="H228" s="12">
        <v>2017</v>
      </c>
      <c r="I228" s="12">
        <v>2019</v>
      </c>
      <c r="J228" s="27" t="s">
        <v>101</v>
      </c>
      <c r="K228" s="27" t="s">
        <v>502</v>
      </c>
      <c r="L228" s="30">
        <v>529400</v>
      </c>
      <c r="M228" s="30">
        <v>450000</v>
      </c>
      <c r="N228" s="30">
        <v>79400</v>
      </c>
      <c r="O228" s="30">
        <f t="shared" si="9"/>
        <v>529400</v>
      </c>
      <c r="P228" s="30">
        <v>450000</v>
      </c>
      <c r="Q228" s="30">
        <v>79400</v>
      </c>
      <c r="R228" s="33" t="s">
        <v>103</v>
      </c>
    </row>
    <row r="229" spans="1:18" ht="24" x14ac:dyDescent="0.25">
      <c r="A229" s="13" t="s">
        <v>503</v>
      </c>
      <c r="B229" s="7" t="s">
        <v>504</v>
      </c>
      <c r="C229" s="8"/>
      <c r="D229" s="8"/>
      <c r="E229" s="8"/>
      <c r="F229" s="8"/>
      <c r="G229" s="8"/>
      <c r="H229" s="12">
        <v>2016</v>
      </c>
      <c r="I229" s="12">
        <v>2017</v>
      </c>
      <c r="J229" s="27" t="s">
        <v>101</v>
      </c>
      <c r="K229" s="27" t="s">
        <v>505</v>
      </c>
      <c r="L229" s="30">
        <v>91661186.959999993</v>
      </c>
      <c r="M229" s="30">
        <v>81578307.420000002</v>
      </c>
      <c r="N229" s="30">
        <v>10082879.539999999</v>
      </c>
      <c r="O229" s="30">
        <f t="shared" si="9"/>
        <v>91661186.960000008</v>
      </c>
      <c r="P229" s="30">
        <v>81578307.420000002</v>
      </c>
      <c r="Q229" s="30">
        <v>10082879.539999999</v>
      </c>
      <c r="R229" s="33" t="s">
        <v>103</v>
      </c>
    </row>
    <row r="230" spans="1:18" ht="24" x14ac:dyDescent="0.25">
      <c r="A230" s="13" t="s">
        <v>506</v>
      </c>
      <c r="B230" s="7" t="s">
        <v>507</v>
      </c>
      <c r="C230" s="8"/>
      <c r="D230" s="8"/>
      <c r="E230" s="8"/>
      <c r="F230" s="8"/>
      <c r="G230" s="8"/>
      <c r="H230" s="12">
        <v>2017</v>
      </c>
      <c r="I230" s="12">
        <v>2020</v>
      </c>
      <c r="J230" s="27" t="s">
        <v>101</v>
      </c>
      <c r="K230" s="27" t="s">
        <v>508</v>
      </c>
      <c r="L230" s="30">
        <v>2618815.9500000002</v>
      </c>
      <c r="M230" s="30">
        <v>2225993.56</v>
      </c>
      <c r="N230" s="30">
        <v>392822.39</v>
      </c>
      <c r="O230" s="30">
        <f t="shared" si="9"/>
        <v>2618815.9500000002</v>
      </c>
      <c r="P230" s="30">
        <v>2225993.56</v>
      </c>
      <c r="Q230" s="30">
        <v>392822.39</v>
      </c>
      <c r="R230" s="33" t="s">
        <v>103</v>
      </c>
    </row>
    <row r="231" spans="1:18" ht="24" x14ac:dyDescent="0.25">
      <c r="A231" s="13" t="s">
        <v>509</v>
      </c>
      <c r="B231" s="7" t="s">
        <v>510</v>
      </c>
      <c r="C231" s="8"/>
      <c r="D231" s="8"/>
      <c r="E231" s="8"/>
      <c r="F231" s="8"/>
      <c r="G231" s="8"/>
      <c r="H231" s="12">
        <v>2017</v>
      </c>
      <c r="I231" s="12">
        <v>2023</v>
      </c>
      <c r="J231" s="27" t="s">
        <v>96</v>
      </c>
      <c r="K231" s="27" t="s">
        <v>511</v>
      </c>
      <c r="L231" s="30">
        <v>38871773.030000001</v>
      </c>
      <c r="M231" s="30">
        <v>33041007.079999998</v>
      </c>
      <c r="N231" s="30">
        <v>5830765.9500000002</v>
      </c>
      <c r="O231" s="30">
        <f t="shared" si="9"/>
        <v>38581682.5</v>
      </c>
      <c r="P231" s="30">
        <v>32794430</v>
      </c>
      <c r="Q231" s="30">
        <v>5787252.5</v>
      </c>
      <c r="R231" s="33" t="s">
        <v>512</v>
      </c>
    </row>
    <row r="232" spans="1:18" ht="37.5" customHeight="1" x14ac:dyDescent="0.25">
      <c r="A232" s="61" t="s">
        <v>513</v>
      </c>
      <c r="B232" s="62"/>
      <c r="C232" s="62"/>
      <c r="D232" s="62"/>
      <c r="E232" s="62"/>
      <c r="F232" s="62"/>
      <c r="G232" s="62"/>
      <c r="H232" s="62"/>
      <c r="I232" s="62"/>
      <c r="J232" s="62"/>
      <c r="K232" s="62"/>
      <c r="L232" s="62"/>
      <c r="M232" s="62"/>
      <c r="N232" s="62"/>
      <c r="O232" s="62"/>
      <c r="P232" s="62"/>
      <c r="Q232" s="62"/>
      <c r="R232" s="62"/>
    </row>
    <row r="233" spans="1:18" ht="27" customHeight="1" x14ac:dyDescent="0.25">
      <c r="A233" s="61" t="s">
        <v>514</v>
      </c>
      <c r="B233" s="62"/>
      <c r="C233" s="62"/>
      <c r="D233" s="62"/>
      <c r="E233" s="62"/>
      <c r="F233" s="62"/>
      <c r="G233" s="62"/>
      <c r="H233" s="62"/>
      <c r="I233" s="62"/>
      <c r="J233" s="62"/>
      <c r="K233" s="62"/>
      <c r="L233" s="62"/>
      <c r="M233" s="62"/>
      <c r="N233" s="62"/>
      <c r="O233" s="62"/>
      <c r="P233" s="62"/>
      <c r="Q233" s="62"/>
      <c r="R233" s="62"/>
    </row>
    <row r="234" spans="1:18" ht="38.25" customHeight="1" x14ac:dyDescent="0.25">
      <c r="A234" s="61" t="s">
        <v>515</v>
      </c>
      <c r="B234" s="62"/>
      <c r="C234" s="62"/>
      <c r="D234" s="62"/>
      <c r="E234" s="62"/>
      <c r="F234" s="62"/>
      <c r="G234" s="62"/>
      <c r="H234" s="62"/>
      <c r="I234" s="62"/>
      <c r="J234" s="62"/>
      <c r="K234" s="62"/>
      <c r="L234" s="62"/>
      <c r="M234" s="62"/>
      <c r="N234" s="62"/>
      <c r="O234" s="62"/>
      <c r="P234" s="62"/>
      <c r="Q234" s="62"/>
      <c r="R234" s="62"/>
    </row>
    <row r="235" spans="1:18" ht="27" customHeight="1" x14ac:dyDescent="0.25">
      <c r="A235" s="61" t="s">
        <v>516</v>
      </c>
      <c r="B235" s="62"/>
      <c r="C235" s="62"/>
      <c r="D235" s="62"/>
      <c r="E235" s="62"/>
      <c r="F235" s="62"/>
      <c r="G235" s="62"/>
      <c r="H235" s="62"/>
      <c r="I235" s="62"/>
      <c r="J235" s="62"/>
      <c r="K235" s="62"/>
      <c r="L235" s="62"/>
      <c r="M235" s="62"/>
      <c r="N235" s="62"/>
      <c r="O235" s="62"/>
      <c r="P235" s="62"/>
      <c r="Q235" s="62"/>
      <c r="R235" s="62"/>
    </row>
    <row r="236" spans="1:18" ht="18.75" customHeight="1" x14ac:dyDescent="0.25">
      <c r="A236" s="61" t="s">
        <v>517</v>
      </c>
      <c r="B236" s="62"/>
      <c r="C236" s="62"/>
      <c r="D236" s="62"/>
      <c r="E236" s="62"/>
      <c r="F236" s="62"/>
      <c r="G236" s="62"/>
      <c r="H236" s="62"/>
      <c r="I236" s="62"/>
      <c r="J236" s="62"/>
      <c r="K236" s="62"/>
      <c r="L236" s="62"/>
      <c r="M236" s="62"/>
      <c r="N236" s="62"/>
      <c r="O236" s="62"/>
      <c r="P236" s="62"/>
      <c r="Q236" s="62"/>
      <c r="R236" s="62"/>
    </row>
    <row r="237" spans="1:18" ht="27" customHeight="1" x14ac:dyDescent="0.25">
      <c r="A237" s="61" t="s">
        <v>518</v>
      </c>
      <c r="B237" s="62"/>
      <c r="C237" s="62"/>
      <c r="D237" s="62"/>
      <c r="E237" s="62"/>
      <c r="F237" s="62"/>
      <c r="G237" s="62"/>
      <c r="H237" s="62"/>
      <c r="I237" s="62"/>
      <c r="J237" s="62"/>
      <c r="K237" s="62"/>
      <c r="L237" s="62"/>
      <c r="M237" s="62"/>
      <c r="N237" s="62"/>
      <c r="O237" s="62"/>
      <c r="P237" s="62"/>
      <c r="Q237" s="62"/>
      <c r="R237" s="62"/>
    </row>
    <row r="238" spans="1:18" ht="48" customHeight="1" x14ac:dyDescent="0.25">
      <c r="A238" s="20"/>
      <c r="B238" s="20"/>
      <c r="C238" s="20"/>
      <c r="D238" s="20"/>
      <c r="E238" s="20"/>
      <c r="F238" s="20"/>
      <c r="G238" s="20"/>
      <c r="H238" s="20"/>
      <c r="I238" s="20"/>
      <c r="J238" s="20"/>
      <c r="K238" s="20"/>
      <c r="L238" s="21"/>
      <c r="M238" s="21"/>
      <c r="N238" s="21"/>
      <c r="O238" s="21"/>
      <c r="P238" s="21"/>
      <c r="Q238" s="21"/>
      <c r="R238" s="20"/>
    </row>
    <row r="239" spans="1:18" ht="15.75" x14ac:dyDescent="0.25">
      <c r="A239" s="4"/>
      <c r="L239" s="21"/>
      <c r="M239" s="21"/>
      <c r="N239" s="21"/>
      <c r="O239" s="21"/>
      <c r="P239" s="21"/>
      <c r="Q239" s="21"/>
    </row>
    <row r="240" spans="1:18" x14ac:dyDescent="0.25">
      <c r="L240" s="21"/>
      <c r="M240" s="21"/>
      <c r="N240" s="21"/>
      <c r="O240" s="21"/>
      <c r="P240" s="21"/>
      <c r="Q240" s="21"/>
    </row>
    <row r="241" spans="12:17" x14ac:dyDescent="0.25">
      <c r="L241" s="21"/>
      <c r="M241" s="21"/>
      <c r="N241" s="21"/>
      <c r="O241" s="21"/>
      <c r="P241" s="21"/>
      <c r="Q241" s="21"/>
    </row>
    <row r="242" spans="12:17" x14ac:dyDescent="0.25">
      <c r="L242" s="21"/>
      <c r="M242" s="21"/>
      <c r="N242" s="21"/>
      <c r="O242" s="21"/>
      <c r="P242" s="21"/>
      <c r="Q242" s="21"/>
    </row>
    <row r="243" spans="12:17" x14ac:dyDescent="0.25">
      <c r="L243" s="21"/>
      <c r="M243" s="21"/>
      <c r="N243" s="21"/>
      <c r="O243" s="21"/>
      <c r="P243" s="21"/>
      <c r="Q243" s="21"/>
    </row>
    <row r="244" spans="12:17" x14ac:dyDescent="0.25">
      <c r="L244" s="21"/>
      <c r="M244" s="21"/>
      <c r="N244" s="21"/>
      <c r="O244" s="21"/>
      <c r="P244" s="21"/>
      <c r="Q244" s="21"/>
    </row>
    <row r="245" spans="12:17" x14ac:dyDescent="0.25">
      <c r="L245" s="21"/>
      <c r="M245" s="21"/>
      <c r="N245" s="21"/>
      <c r="O245" s="21"/>
      <c r="P245" s="21"/>
      <c r="Q245" s="21"/>
    </row>
    <row r="246" spans="12:17" x14ac:dyDescent="0.25">
      <c r="L246" s="21"/>
      <c r="M246" s="21"/>
      <c r="N246" s="21"/>
      <c r="O246" s="21"/>
      <c r="P246" s="21"/>
      <c r="Q246" s="21"/>
    </row>
    <row r="247" spans="12:17" x14ac:dyDescent="0.25">
      <c r="L247" s="21"/>
      <c r="M247" s="21"/>
      <c r="N247" s="21"/>
      <c r="O247" s="21"/>
      <c r="P247" s="21"/>
      <c r="Q247" s="21"/>
    </row>
  </sheetData>
  <autoFilter ref="A32:T237" xr:uid="{00000000-0001-0000-0000-000000000000}"/>
  <mergeCells count="42">
    <mergeCell ref="A16:D16"/>
    <mergeCell ref="A6:R6"/>
    <mergeCell ref="A9:R9"/>
    <mergeCell ref="A17:D17"/>
    <mergeCell ref="A7:R7"/>
    <mergeCell ref="A15:R15"/>
    <mergeCell ref="A14:D14"/>
    <mergeCell ref="E14:R14"/>
    <mergeCell ref="E16:R16"/>
    <mergeCell ref="E17:R17"/>
    <mergeCell ref="E25:R25"/>
    <mergeCell ref="E26:R26"/>
    <mergeCell ref="A23:D23"/>
    <mergeCell ref="A22:D22"/>
    <mergeCell ref="A21:R21"/>
    <mergeCell ref="A237:R237"/>
    <mergeCell ref="A235:R235"/>
    <mergeCell ref="A234:R234"/>
    <mergeCell ref="R31:R32"/>
    <mergeCell ref="A31:A32"/>
    <mergeCell ref="B31:B32"/>
    <mergeCell ref="C31:G31"/>
    <mergeCell ref="L31:N31"/>
    <mergeCell ref="O31:Q31"/>
    <mergeCell ref="A233:R233"/>
    <mergeCell ref="H31:K31"/>
    <mergeCell ref="B5:R5"/>
    <mergeCell ref="A8:R8"/>
    <mergeCell ref="E20:R20"/>
    <mergeCell ref="A20:D20"/>
    <mergeCell ref="A236:R236"/>
    <mergeCell ref="A27:R27"/>
    <mergeCell ref="A232:R232"/>
    <mergeCell ref="A28:R28"/>
    <mergeCell ref="E22:R22"/>
    <mergeCell ref="E23:R23"/>
    <mergeCell ref="A18:R18"/>
    <mergeCell ref="E19:R19"/>
    <mergeCell ref="A19:D19"/>
    <mergeCell ref="A24:R24"/>
    <mergeCell ref="A25:D25"/>
    <mergeCell ref="A26:D26"/>
  </mergeCells>
  <phoneticPr fontId="8" type="noConversion"/>
  <pageMargins left="0.7" right="0.7" top="0.75" bottom="0.75" header="0.3" footer="0.3"/>
  <pageSetup paperSize="9" scale="38" fitToHeight="0" orientation="landscape" r:id="rId1"/>
  <ignoredErrors>
    <ignoredError sqref="O125" formula="1"/>
    <ignoredError sqref="L54:L59 L61:L6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Manager/>
  <Company>IRD prie VRM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Eglė Šarkauskaitė</dc:creator>
  <cp:keywords/>
  <dc:description/>
  <cp:lastModifiedBy>Loreta Barevičienė</cp:lastModifiedBy>
  <cp:revision/>
  <cp:lastPrinted>2024-02-29T08:23:37Z</cp:lastPrinted>
  <dcterms:created xsi:type="dcterms:W3CDTF">2020-01-23T06:42:18Z</dcterms:created>
  <dcterms:modified xsi:type="dcterms:W3CDTF">2024-02-29T08:24:06Z</dcterms:modified>
  <cp:category/>
  <cp:contentStatus/>
</cp:coreProperties>
</file>