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20 m/"/>
    </mc:Choice>
  </mc:AlternateContent>
  <xr:revisionPtr revIDLastSave="0" documentId="8_{C3CE0E9C-99DB-4E10-B3A6-370985C6F7BD}" xr6:coauthVersionLast="46" xr6:coauthVersionMax="46" xr10:uidLastSave="{00000000-0000-0000-0000-000000000000}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Suteikta parama" sheetId="3" r:id="rId2"/>
    <sheet name="Dukterinės bendrovės" sheetId="18" state="hidden" r:id="rId3"/>
  </sheets>
  <definedNames>
    <definedName name="_xlnm.Print_Area" localSheetId="2">'Dukterinės bendrovės'!$B$2:$E$118</definedName>
    <definedName name="_xlnm.Print_Area" localSheetId="0">'Finansiniai duomenys'!$B$2:$E$180</definedName>
    <definedName name="_xlnm.Print_Area" localSheetId="1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E11" i="3" l="1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A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E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00000000-0006-0000-0000-000010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00000000-0006-0000-0000-000011000000}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 xr:uid="{00000000-0006-0000-0000-000012000000}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 xr:uid="{00000000-0006-0000-0000-000013000000}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 xr:uid="{00000000-0006-0000-0000-000015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00000000-0006-0000-0000-000016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7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 xr:uid="{00000000-0006-0000-0000-000018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00000000-0006-0000-0000-000019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 xr:uid="{00000000-0006-0000-0000-00001A000000}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 xr:uid="{00000000-0006-0000-0000-00001B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 xr:uid="{00000000-0006-0000-0000-00001C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 xr:uid="{00000000-0006-0000-0000-00001D000000}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 xr:uid="{00000000-0006-0000-0000-00001E000000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 xr:uid="{00000000-0006-0000-0000-00001F000000}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 xr:uid="{00000000-0006-0000-0000-000020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 xr:uid="{00000000-0006-0000-0000-000021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 xr:uid="{00000000-0006-0000-0000-000022000000}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 xr:uid="{00000000-0006-0000-0000-000023000000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 xr:uid="{00000000-0006-0000-0000-000024000000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 xr:uid="{00000000-0006-0000-0000-000025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 xr:uid="{00000000-0006-0000-0000-00002600000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 xr:uid="{00000000-0006-0000-0000-00002700000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 xr:uid="{00000000-0006-0000-0000-000028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 xr:uid="{00000000-0006-0000-0000-000029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 xr:uid="{00000000-0006-0000-0000-00002A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 xr:uid="{00000000-0006-0000-0000-00002B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 xr:uid="{00000000-0006-0000-0000-00002C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 xr:uid="{00000000-0006-0000-0000-00002D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 xr:uid="{00000000-0006-0000-0000-00002E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 xr:uid="{00000000-0006-0000-0000-00002F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 xr:uid="{00000000-0006-0000-0000-000031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 xr:uid="{00000000-0006-0000-0000-000032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 xr:uid="{00000000-0006-0000-0000-000033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 xr:uid="{00000000-0006-0000-0000-000034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 xr:uid="{00000000-0006-0000-0000-000035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 xr:uid="{00000000-0006-0000-0000-000036000000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 xr:uid="{00000000-0006-0000-0000-000037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 xr:uid="{00000000-0006-0000-0000-000038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 xr:uid="{00000000-0006-0000-0000-000039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 xr:uid="{00000000-0006-0000-0000-00003A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 xr:uid="{00000000-0006-0000-0000-00003B000000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 xr:uid="{00000000-0006-0000-0000-00003C000000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 xr:uid="{00000000-0006-0000-0000-00003D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 xr:uid="{00000000-0006-0000-0000-00003E000000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 xr:uid="{00000000-0006-0000-0000-00003F000000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 xr:uid="{00000000-0006-0000-0000-000040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 xr:uid="{00000000-0006-0000-0000-000041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 xr:uid="{00000000-0006-0000-0000-000042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 xr:uid="{00000000-0006-0000-0000-000043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 xr:uid="{00000000-0006-0000-0000-000044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 xr:uid="{00000000-0006-0000-0000-000045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 xr:uid="{00000000-0006-0000-0000-000046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 xr:uid="{00000000-0006-0000-0000-000047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 xr:uid="{00000000-0006-0000-0000-000048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 xr:uid="{00000000-0006-0000-0000-000049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 xr:uid="{00000000-0006-0000-0000-00004A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 xr:uid="{00000000-0006-0000-0000-00004B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 xr:uid="{00000000-0006-0000-0000-00004C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 xr:uid="{00000000-0006-0000-0000-00004D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 xr:uid="{00000000-0006-0000-0000-00004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 xr:uid="{00000000-0006-0000-0000-00004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00000000-0006-0000-0100-000001000000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00000000-0006-0000-02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00000000-0006-0000-02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00000000-0006-0000-02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00000000-0006-0000-02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00000000-0006-0000-02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00000000-0006-0000-02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00000000-0006-0000-02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00000000-0006-0000-0200-000008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00000000-0006-0000-0200-000009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00000000-0006-0000-0200-00000A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00000000-0006-0000-0200-00000B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00000000-0006-0000-02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00000000-0006-0000-0200-00000D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00000000-0006-0000-0200-00000E000000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00000000-0006-0000-0200-00000F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 xr:uid="{00000000-0006-0000-0200-000010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 xr:uid="{00000000-0006-0000-0200-000011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0000000-0006-0000-0200-000012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 xr:uid="{00000000-0006-0000-0200-000013000000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 xr:uid="{00000000-0006-0000-0200-000014000000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<sst xmlns="http://schemas.openxmlformats.org/spreadsheetml/2006/main" count="847" uniqueCount="461">
  <si>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</si>
  <si>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</si>
  <si>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</si>
  <si>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</si>
  <si>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</si>
  <si>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</si>
  <si>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</si>
  <si>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</si>
  <si>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</si>
  <si>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</si>
  <si>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</si>
  <si>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</si>
  <si>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</si>
  <si>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</si>
  <si>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</si>
  <si>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</si>
  <si>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</si>
  <si>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</si>
  <si>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</si>
  <si>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</si>
  <si>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</si>
  <si>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</si>
  <si>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</si>
  <si>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</si>
  <si>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</si>
  <si>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</si>
  <si>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</si>
  <si>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</si>
  <si>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</si>
  <si>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</si>
  <si>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</si>
  <si>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</si>
  <si>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</si>
  <si>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</si>
  <si>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</si>
  <si>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</si>
  <si>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</si>
  <si>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</si>
  <si>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</si>
  <si>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</si>
  <si>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</si>
  <si>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</si>
  <si>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</si>
  <si>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</si>
  <si>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</si>
  <si>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</si>
  <si>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</si>
  <si>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</si>
  <si>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</si>
  <si>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</si>
  <si>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</si>
  <si>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</si>
  <si>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</si>
  <si>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</si>
  <si>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</si>
  <si>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</si>
  <si>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</si>
  <si>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</si>
  <si>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</si>
  <si>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</si>
  <si>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</si>
  <si>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</si>
  <si>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</si>
  <si>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</si>
  <si>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</si>
  <si>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</si>
  <si>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</si>
  <si>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</si>
  <si>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</si>
  <si>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</si>
  <si>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</si>
  <si>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</si>
  <si>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</si>
  <si>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</si>
  <si>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</si>
  <si>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</si>
  <si>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</si>
  <si>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</si>
  <si>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</si>
  <si>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</si>
  <si>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</si>
  <si>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</si>
  <si>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</si>
  <si>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</si>
  <si>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</si>
  <si>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</si>
  <si>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</si>
  <si>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</si>
  <si>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</si>
  <si>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</si>
  <si>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</si>
  <si>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</si>
  <si>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</si>
  <si>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</si>
  <si>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</si>
  <si>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</si>
  <si>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</si>
  <si>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</si>
  <si>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</si>
  <si>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</si>
  <si>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</si>
  <si>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</si>
  <si>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</si>
  <si>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</si>
  <si>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</si>
  <si>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</si>
  <si>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</si>
  <si>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</si>
  <si>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</si>
  <si>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</si>
  <si>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</si>
  <si>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</si>
  <si>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</si>
  <si>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</si>
  <si>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</si>
  <si>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</si>
  <si>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</si>
  <si>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</si>
  <si>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</si>
  <si>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</si>
  <si>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</si>
  <si>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</si>
  <si>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</si>
  <si>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</si>
  <si>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</si>
  <si>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</si>
  <si>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</si>
  <si>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</si>
  <si>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</si>
  <si>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</si>
  <si>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</si>
  <si>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</si>
  <si>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</si>
  <si>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</si>
  <si>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</si>
  <si>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</si>
  <si>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</si>
  <si>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</si>
  <si>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</si>
  <si>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</si>
  <si>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</si>
  <si>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</si>
  <si>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</si>
  <si>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</si>
  <si>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</si>
  <si>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</si>
  <si>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</si>
  <si>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</si>
  <si>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</si>
  <si>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</si>
  <si>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</si>
  <si>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</si>
  <si>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</si>
  <si>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</si>
  <si>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</si>
  <si>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</si>
  <si>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</si>
  <si>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</si>
  <si>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</si>
  <si>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</si>
  <si>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</si>
  <si>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</si>
  <si>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</si>
  <si>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</si>
  <si>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</si>
  <si>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</si>
  <si>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</si>
  <si>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</si>
  <si>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</si>
  <si>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</si>
  <si>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</si>
  <si>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</si>
  <si>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</si>
  <si>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</si>
  <si>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</si>
  <si>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</si>
  <si>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</si>
  <si>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</si>
  <si>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</si>
  <si>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</si>
  <si>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</si>
  <si>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</si>
  <si>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</si>
  <si>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</si>
  <si>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</si>
  <si>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</si>
  <si>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</si>
  <si>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</si>
  <si>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</si>
  <si>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</si>
  <si>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</si>
  <si>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</si>
  <si>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</si>
  <si>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</si>
  <si>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</si>
  <si>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</si>
  <si>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</si>
  <si>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</si>
  <si>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</si>
  <si>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</si>
  <si>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</si>
  <si>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</si>
  <si>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</si>
  <si>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</si>
  <si>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</si>
  <si>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</si>
  <si>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</si>
  <si>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</si>
  <si>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</si>
  <si>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</si>
  <si>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</si>
  <si>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</si>
  <si>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</si>
  <si>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</si>
  <si>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</si>
  <si>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</si>
  <si>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</si>
  <si>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</si>
  <si>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</si>
  <si>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</si>
  <si>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</si>
  <si>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</si>
  <si>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</si>
  <si>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</si>
  <si>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</si>
  <si>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</si>
  <si>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</si>
  <si>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</si>
  <si>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</si>
  <si>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</si>
  <si>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</si>
  <si>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</si>
  <si>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</si>
  <si>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</si>
  <si>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</si>
  <si>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</si>
  <si>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</si>
  <si>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</si>
  <si>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</si>
  <si>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</si>
  <si>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</si>
  <si>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</si>
  <si>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</si>
  <si>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</si>
  <si>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</si>
  <si>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</si>
  <si>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</si>
  <si>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</si>
  <si>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</si>
  <si>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</si>
  <si>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</si>
  <si>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</si>
  <si>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</si>
  <si>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</si>
  <si>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</si>
  <si>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</si>
  <si>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</si>
  <si>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</si>
  <si>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</si>
  <si>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</si>
  <si>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</si>
  <si>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</si>
  <si>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</si>
  <si>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</si>
  <si>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</si>
  <si>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</si>
  <si>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</si>
  <si>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</si>
  <si>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</si>
  <si>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</si>
  <si>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</si>
  <si>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</si>
  <si>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</si>
  <si>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</si>
  <si>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</si>
  <si>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</si>
  <si>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</si>
  <si>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</si>
  <si>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</si>
  <si>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</si>
  <si>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</si>
  <si>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</si>
  <si>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</si>
  <si>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</si>
  <si>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</si>
  <si>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</si>
  <si>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</si>
  <si>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</si>
  <si>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</si>
  <si>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</si>
  <si>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</si>
  <si>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</si>
  <si>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</si>
  <si>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</si>
  <si>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</si>
  <si>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</si>
  <si>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</si>
  <si>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</si>
  <si>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</si>
  <si>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</si>
  <si>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</si>
  <si>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</si>
  <si>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</si>
  <si>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</si>
  <si>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</si>
  <si>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</si>
  <si>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</si>
  <si>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</si>
  <si>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</si>
  <si>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</si>
  <si>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</si>
  <si>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</si>
  <si>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</si>
  <si>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</si>
  <si>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</si>
  <si>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</si>
  <si>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</si>
  <si>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</si>
  <si>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</si>
  <si>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</si>
  <si>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</si>
  <si>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</si>
  <si>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</si>
  <si>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</si>
  <si>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</si>
  <si>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</si>
  <si>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</si>
  <si>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</si>
  <si>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</si>
  <si>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</si>
  <si>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</si>
  <si>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</si>
  <si>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</si>
  <si>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</si>
  <si>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</si>
  <si>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</si>
  <si>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</si>
  <si>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</si>
  <si>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</si>
  <si>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</si>
  <si>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</si>
  <si>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</si>
  <si>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</si>
  <si>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</si>
  <si>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</si>
  <si>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</si>
  <si>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</si>
  <si>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</si>
  <si>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</si>
  <si>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</si>
  <si>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</si>
  <si>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</si>
  <si>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</si>
  <si>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</si>
  <si>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</si>
  <si>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</si>
  <si>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</si>
  <si>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</si>
  <si>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</si>
  <si>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</si>
  <si>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</si>
  <si>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</si>
  <si>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</si>
  <si>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</si>
  <si>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</si>
  <si>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</si>
  <si>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</si>
  <si>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</si>
  <si>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</si>
  <si>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</si>
  <si>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</si>
  <si>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</si>
  <si>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</si>
  <si>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</si>
  <si>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</si>
  <si>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</si>
  <si>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</si>
  <si>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</si>
  <si>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</si>
  <si>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</si>
  <si>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</si>
  <si>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</si>
  <si>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</si>
  <si>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</si>
  <si>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</si>
  <si>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</si>
  <si>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</si>
  <si>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</si>
  <si>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</si>
  <si>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</si>
  <si>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</si>
  <si>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</si>
  <si>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</si>
  <si>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</si>
  <si>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</si>
  <si>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</si>
  <si>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</si>
  <si>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</si>
  <si>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1 priedas</t>
  </si>
  <si>
    <t>5 didžiausi akcininkai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</si>
  <si>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</si>
  <si>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</si>
  <si>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</si>
  <si>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</si>
  <si>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</si>
  <si>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</si>
  <si>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</si>
  <si>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</si>
  <si>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</si>
  <si>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</si>
  <si>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</si>
  <si>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</si>
  <si>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</si>
  <si>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</si>
  <si>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</si>
  <si>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</si>
  <si>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</si>
  <si>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</si>
  <si>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</si>
  <si>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</si>
  <si>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</si>
  <si>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</si>
  <si>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</si>
  <si>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</si>
  <si>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</si>
  <si>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</si>
  <si>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</si>
  <si>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</si>
  <si>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</si>
  <si>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</si>
  <si>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</si>
  <si>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</si>
  <si>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</si>
  <si>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</si>
  <si>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</si>
  <si>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</si>
  <si>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</si>
  <si>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</si>
  <si>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</si>
  <si>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</si>
  <si>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</si>
  <si>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</si>
  <si>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</si>
  <si>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</si>
  <si>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</si>
  <si>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Sigitas Mocevičius</t>
  </si>
  <si>
    <t>Andrius Deimantas</t>
  </si>
  <si>
    <t>Vilniaus miesto savivaldybei</t>
  </si>
  <si>
    <t>Arūnas Visockas</t>
  </si>
  <si>
    <t>Almantas Šimonis</t>
  </si>
  <si>
    <t>Pranciškus Vitta</t>
  </si>
  <si>
    <t xml:space="preserve">Vilniaus miesto savivaldybės administracijos Infrastruktūros skyriaus vyresnysis patarėjas </t>
  </si>
  <si>
    <t xml:space="preserve">Vilniaus miesto savivaldybės administracijos Finansų ir ekonomikos skyriaus Biudžeto poskyrio vedėjas </t>
  </si>
  <si>
    <t>Vilniaus universiteto Vyresnysis mokslo darbuotojas</t>
  </si>
  <si>
    <t>Vytautas Kelminskas</t>
  </si>
  <si>
    <t>Gintarė Pajarskaitė, vyr. buhalterė</t>
  </si>
  <si>
    <t>37061319133, gintare.pajarskaite@gmail.com</t>
  </si>
  <si>
    <t>Gintarė Pajarskaitė</t>
  </si>
  <si>
    <t>Stebėtojų taryba panaikinta 2019-10-01 pakeičiant įmonės įstatus. Nuo 2021-03-30 L.e. direktoriaus pareigas Andrius Deimantas.</t>
  </si>
  <si>
    <t>Alfredas Laurinavičius</t>
  </si>
  <si>
    <t>VGTU Akademinės integracijos ir plėtros prorektorius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</si>
</sst>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476">
    <xf numFmtId="0" fontId="0" fillId="0" borderId="0" xfId="0"/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0" fontId="21" fillId="0" borderId="13" xfId="0" applyFont="1" applyBorder="1" applyAlignment="1" applyProtection="1">
      <alignment wrapText="1"/>
      <protection locked="0"/>
    </xf>
    <xf numFmtId="0" fontId="21" fillId="0" borderId="14" xfId="0" applyFont="1" applyBorder="1" applyAlignment="1" applyProtection="1">
      <alignment wrapText="1"/>
      <protection locked="0"/>
    </xf>
    <xf numFmtId="3" fontId="2" fillId="4" borderId="3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3" fontId="2" fillId="4" borderId="5" xfId="0" applyNumberFormat="1" applyFont="1" applyFill="1" applyBorder="1" applyAlignment="1" applyProtection="1">
      <alignment vertical="center"/>
      <protection locked="0"/>
    </xf>
    <xf numFmtId="164" fontId="2" fillId="4" borderId="1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1" fillId="7" borderId="0" xfId="0" applyFont="1" applyFill="1" applyBorder="1" applyProtection="1"/>
    <xf numFmtId="0" fontId="0" fillId="7" borderId="0" xfId="0" applyFill="1" applyBorder="1" applyProtection="1"/>
    <xf numFmtId="0" fontId="21" fillId="7" borderId="17" xfId="0" applyFont="1" applyFill="1" applyBorder="1" applyProtection="1"/>
    <xf numFmtId="0" fontId="0" fillId="7" borderId="18" xfId="0" applyFill="1" applyBorder="1" applyProtection="1"/>
    <xf numFmtId="0" fontId="21" fillId="7" borderId="0" xfId="0" applyFont="1" applyFill="1" applyBorder="1" applyAlignment="1" applyProtection="1">
      <alignment wrapText="1"/>
    </xf>
    <xf numFmtId="0" fontId="22" fillId="7" borderId="17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center"/>
    </xf>
    <xf numFmtId="0" fontId="21" fillId="0" borderId="13" xfId="0" applyFont="1" applyBorder="1" applyAlignment="1" applyProtection="1">
      <alignment wrapText="1"/>
    </xf>
    <xf numFmtId="0" fontId="21" fillId="7" borderId="11" xfId="0" applyFont="1" applyFill="1" applyBorder="1" applyProtection="1"/>
    <xf numFmtId="0" fontId="21" fillId="0" borderId="22" xfId="0" applyFont="1" applyBorder="1" applyAlignment="1" applyProtection="1">
      <alignment wrapText="1"/>
    </xf>
    <xf numFmtId="164" fontId="2" fillId="4" borderId="40" xfId="0" applyNumberFormat="1" applyFont="1" applyFill="1" applyBorder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31" xfId="0" applyNumberFormat="1" applyFont="1" applyFill="1" applyBorder="1" applyAlignment="1" applyProtection="1">
      <alignment vertical="center"/>
      <protection locked="0"/>
    </xf>
    <xf numFmtId="164" fontId="2" fillId="4" borderId="35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2" fillId="0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38" xfId="0" applyFont="1" applyBorder="1" applyProtection="1"/>
    <xf numFmtId="164" fontId="4" fillId="0" borderId="9" xfId="0" applyNumberFormat="1" applyFont="1" applyBorder="1" applyAlignment="1" applyProtection="1">
      <alignment vertical="center"/>
    </xf>
    <xf numFmtId="164" fontId="2" fillId="0" borderId="9" xfId="0" applyNumberFormat="1" applyFont="1" applyBorder="1" applyAlignment="1" applyProtection="1">
      <alignment vertical="center"/>
    </xf>
    <xf numFmtId="0" fontId="2" fillId="0" borderId="11" xfId="0" applyFont="1" applyBorder="1" applyProtection="1"/>
    <xf numFmtId="0" fontId="2" fillId="0" borderId="39" xfId="0" applyFont="1" applyBorder="1" applyProtection="1"/>
    <xf numFmtId="0" fontId="7" fillId="7" borderId="0" xfId="0" applyFont="1" applyFill="1" applyBorder="1" applyAlignment="1" applyProtection="1">
      <alignment horizontal="center" wrapText="1"/>
    </xf>
    <xf numFmtId="0" fontId="2" fillId="0" borderId="37" xfId="0" applyFont="1" applyBorder="1" applyProtection="1"/>
    <xf numFmtId="164" fontId="2" fillId="0" borderId="11" xfId="0" applyNumberFormat="1" applyFont="1" applyBorder="1" applyAlignment="1" applyProtection="1">
      <alignment vertical="center"/>
    </xf>
    <xf numFmtId="0" fontId="2" fillId="0" borderId="4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vertical="center"/>
    </xf>
    <xf numFmtId="164" fontId="2" fillId="4" borderId="45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0" fontId="6" fillId="6" borderId="0" xfId="0" applyFont="1" applyFill="1" applyBorder="1" applyAlignment="1" applyProtection="1">
      <alignment vertical="center"/>
    </xf>
    <xf numFmtId="0" fontId="21" fillId="7" borderId="11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0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Protection="1"/>
    <xf numFmtId="0" fontId="21" fillId="0" borderId="0" xfId="0" quotePrefix="1" applyFont="1" applyBorder="1" applyAlignment="1" applyProtection="1">
      <alignment horizontal="left" wrapText="1" indent="1"/>
    </xf>
    <xf numFmtId="0" fontId="2" fillId="7" borderId="0" xfId="0" applyFont="1" applyFill="1" applyBorder="1" applyProtection="1"/>
    <xf numFmtId="0" fontId="0" fillId="3" borderId="0" xfId="0" applyFill="1" applyBorder="1" applyProtection="1"/>
    <xf numFmtId="0" fontId="21" fillId="7" borderId="47" xfId="0" applyFont="1" applyFill="1" applyBorder="1" applyProtection="1"/>
    <xf numFmtId="0" fontId="26" fillId="7" borderId="47" xfId="0" applyFont="1" applyFill="1" applyBorder="1" applyProtection="1"/>
    <xf numFmtId="0" fontId="27" fillId="7" borderId="47" xfId="0" applyFont="1" applyFill="1" applyBorder="1" applyProtection="1"/>
    <xf numFmtId="0" fontId="22" fillId="7" borderId="47" xfId="0" applyFont="1" applyFill="1" applyBorder="1" applyAlignment="1" applyProtection="1">
      <alignment horizontal="center"/>
    </xf>
    <xf numFmtId="0" fontId="21" fillId="7" borderId="47" xfId="0" applyFont="1" applyFill="1" applyBorder="1" applyAlignment="1" applyProtection="1">
      <alignment wrapText="1"/>
    </xf>
    <xf numFmtId="0" fontId="0" fillId="3" borderId="28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39" xfId="0" applyFont="1" applyBorder="1"/>
    <xf numFmtId="0" fontId="2" fillId="0" borderId="41" xfId="0" applyFont="1" applyBorder="1"/>
    <xf numFmtId="0" fontId="2" fillId="0" borderId="11" xfId="0" applyFont="1" applyBorder="1"/>
    <xf numFmtId="0" fontId="2" fillId="2" borderId="50" xfId="0" applyFont="1" applyFill="1" applyBorder="1" applyProtection="1"/>
    <xf numFmtId="0" fontId="21" fillId="7" borderId="47" xfId="0" applyFont="1" applyFill="1" applyBorder="1" applyAlignment="1" applyProtection="1">
      <alignment horizontal="left" vertical="top" wrapText="1"/>
    </xf>
    <xf numFmtId="0" fontId="21" fillId="7" borderId="0" xfId="0" applyFont="1" applyFill="1" applyBorder="1" applyAlignment="1" applyProtection="1">
      <alignment horizontal="left" vertical="top" wrapText="1"/>
    </xf>
    <xf numFmtId="0" fontId="21" fillId="7" borderId="0" xfId="0" applyFont="1" applyFill="1" applyBorder="1" applyAlignment="1" applyProtection="1">
      <alignment horizontal="left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51" xfId="0" applyFont="1" applyBorder="1" applyAlignment="1" applyProtection="1">
      <alignment wrapText="1"/>
    </xf>
    <xf numFmtId="0" fontId="12" fillId="0" borderId="52" xfId="0" applyFont="1" applyBorder="1" applyAlignment="1" applyProtection="1">
      <alignment wrapText="1"/>
    </xf>
    <xf numFmtId="0" fontId="12" fillId="0" borderId="54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55" xfId="0" applyFont="1" applyBorder="1" applyAlignment="1" applyProtection="1">
      <alignment wrapText="1"/>
    </xf>
    <xf numFmtId="0" fontId="4" fillId="0" borderId="54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55" xfId="0" applyFont="1" applyBorder="1" applyProtection="1"/>
    <xf numFmtId="0" fontId="17" fillId="0" borderId="54" xfId="0" applyFont="1" applyBorder="1" applyProtection="1"/>
    <xf numFmtId="0" fontId="6" fillId="0" borderId="54" xfId="0" applyFont="1" applyBorder="1" applyAlignment="1" applyProtection="1">
      <alignment vertical="center"/>
    </xf>
    <xf numFmtId="0" fontId="6" fillId="0" borderId="54" xfId="0" applyFont="1" applyBorder="1" applyAlignment="1" applyProtection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5" xfId="0" applyFont="1" applyBorder="1" applyAlignment="1" applyProtection="1">
      <alignment horizontal="left" vertical="center"/>
    </xf>
    <xf numFmtId="0" fontId="4" fillId="0" borderId="55" xfId="0" applyFont="1" applyBorder="1" applyAlignment="1" applyProtection="1">
      <alignment vertical="center" wrapText="1"/>
    </xf>
    <xf numFmtId="0" fontId="6" fillId="0" borderId="54" xfId="0" applyFont="1" applyBorder="1" applyAlignment="1" applyProtection="1">
      <alignment horizontal="left" vertical="center" indent="1"/>
    </xf>
    <xf numFmtId="165" fontId="2" fillId="4" borderId="59" xfId="1" applyNumberFormat="1" applyFont="1" applyFill="1" applyBorder="1" applyAlignment="1" applyProtection="1">
      <alignment vertical="center"/>
      <protection locked="0"/>
    </xf>
    <xf numFmtId="10" fontId="2" fillId="0" borderId="60" xfId="1" applyNumberFormat="1" applyFont="1" applyBorder="1" applyAlignment="1" applyProtection="1">
      <alignment vertical="center"/>
    </xf>
    <xf numFmtId="0" fontId="2" fillId="0" borderId="55" xfId="0" applyFont="1" applyBorder="1" applyAlignment="1" applyProtection="1">
      <alignment horizontal="left" vertical="center"/>
    </xf>
    <xf numFmtId="0" fontId="2" fillId="0" borderId="54" xfId="0" applyFont="1" applyBorder="1" applyAlignment="1" applyProtection="1">
      <alignment horizontal="left" vertical="center"/>
    </xf>
    <xf numFmtId="0" fontId="2" fillId="0" borderId="54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 wrapText="1"/>
    </xf>
    <xf numFmtId="0" fontId="5" fillId="0" borderId="54" xfId="0" applyFont="1" applyBorder="1" applyAlignment="1" applyProtection="1">
      <alignment horizontal="left" vertical="center"/>
    </xf>
    <xf numFmtId="0" fontId="2" fillId="0" borderId="54" xfId="0" applyFont="1" applyBorder="1" applyProtection="1"/>
    <xf numFmtId="0" fontId="7" fillId="5" borderId="62" xfId="0" applyFont="1" applyFill="1" applyBorder="1" applyAlignment="1" applyProtection="1">
      <alignment vertical="center"/>
    </xf>
    <xf numFmtId="0" fontId="7" fillId="5" borderId="63" xfId="0" applyFont="1" applyFill="1" applyBorder="1" applyAlignment="1" applyProtection="1">
      <alignment horizontal="center" wrapText="1"/>
    </xf>
    <xf numFmtId="0" fontId="6" fillId="0" borderId="54" xfId="0" applyFont="1" applyBorder="1" applyAlignment="1" applyProtection="1">
      <alignment horizontal="left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164" fontId="2" fillId="4" borderId="65" xfId="0" applyNumberFormat="1" applyFont="1" applyFill="1" applyBorder="1" applyAlignment="1" applyProtection="1">
      <alignment vertical="center"/>
      <protection locked="0"/>
    </xf>
    <xf numFmtId="0" fontId="14" fillId="0" borderId="54" xfId="0" applyFont="1" applyBorder="1" applyAlignment="1" applyProtection="1">
      <alignment horizontal="left"/>
    </xf>
    <xf numFmtId="164" fontId="4" fillId="0" borderId="60" xfId="0" applyNumberFormat="1" applyFont="1" applyBorder="1" applyAlignment="1" applyProtection="1">
      <alignment vertical="center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0" borderId="60" xfId="0" applyNumberFormat="1" applyFont="1" applyBorder="1" applyAlignment="1" applyProtection="1">
      <alignment vertical="center"/>
    </xf>
    <xf numFmtId="0" fontId="6" fillId="0" borderId="54" xfId="0" applyFont="1" applyBorder="1" applyAlignment="1" applyProtection="1">
      <alignment horizontal="left" indent="1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1" fillId="0" borderId="54" xfId="0" quotePrefix="1" applyFont="1" applyBorder="1" applyAlignment="1" applyProtection="1">
      <alignment horizontal="left" wrapText="1" indent="1"/>
    </xf>
    <xf numFmtId="0" fontId="2" fillId="0" borderId="55" xfId="0" applyFont="1" applyBorder="1" applyProtection="1"/>
    <xf numFmtId="3" fontId="6" fillId="0" borderId="54" xfId="0" applyNumberFormat="1" applyFont="1" applyBorder="1" applyAlignment="1" applyProtection="1">
      <alignment horizontal="left" indent="1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14" fillId="0" borderId="54" xfId="0" applyNumberFormat="1" applyFont="1" applyBorder="1" applyAlignment="1" applyProtection="1">
      <alignment horizontal="left"/>
    </xf>
    <xf numFmtId="164" fontId="4" fillId="0" borderId="55" xfId="0" applyNumberFormat="1" applyFont="1" applyBorder="1" applyAlignment="1" applyProtection="1">
      <alignment vertical="center"/>
    </xf>
    <xf numFmtId="164" fontId="2" fillId="0" borderId="55" xfId="0" applyNumberFormat="1" applyFont="1" applyBorder="1" applyAlignment="1" applyProtection="1">
      <alignment vertical="center"/>
    </xf>
    <xf numFmtId="3" fontId="2" fillId="0" borderId="54" xfId="0" applyNumberFormat="1" applyFont="1" applyBorder="1" applyAlignment="1" applyProtection="1">
      <alignment horizontal="left" vertical="center" wrapText="1" indent="1"/>
    </xf>
    <xf numFmtId="3" fontId="2" fillId="0" borderId="54" xfId="0" applyNumberFormat="1" applyFont="1" applyBorder="1" applyAlignment="1" applyProtection="1">
      <alignment horizontal="left" vertical="center" indent="1"/>
    </xf>
    <xf numFmtId="0" fontId="2" fillId="0" borderId="54" xfId="0" applyFont="1" applyBorder="1" applyAlignment="1" applyProtection="1">
      <alignment horizontal="left" vertical="center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0" fontId="14" fillId="6" borderId="54" xfId="0" applyFont="1" applyFill="1" applyBorder="1" applyAlignment="1" applyProtection="1">
      <alignment horizontal="left"/>
    </xf>
    <xf numFmtId="0" fontId="6" fillId="6" borderId="54" xfId="0" applyFont="1" applyFill="1" applyBorder="1" applyAlignment="1" applyProtection="1">
      <alignment horizontal="left"/>
    </xf>
    <xf numFmtId="0" fontId="2" fillId="6" borderId="54" xfId="0" applyFont="1" applyFill="1" applyBorder="1" applyAlignment="1" applyProtection="1">
      <alignment horizontal="left" wrapText="1" indent="1"/>
    </xf>
    <xf numFmtId="0" fontId="2" fillId="6" borderId="54" xfId="0" quotePrefix="1" applyFont="1" applyFill="1" applyBorder="1" applyAlignment="1" applyProtection="1">
      <alignment horizontal="left" wrapText="1" indent="2"/>
    </xf>
    <xf numFmtId="0" fontId="2" fillId="6" borderId="54" xfId="0" applyFont="1" applyFill="1" applyBorder="1" applyAlignment="1">
      <alignment horizontal="left" wrapText="1" indent="1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0" fontId="6" fillId="0" borderId="54" xfId="0" quotePrefix="1" applyFont="1" applyBorder="1" applyAlignment="1" applyProtection="1">
      <alignment horizontal="left" indent="2"/>
    </xf>
    <xf numFmtId="3" fontId="4" fillId="0" borderId="55" xfId="0" applyNumberFormat="1" applyFont="1" applyBorder="1" applyAlignment="1" applyProtection="1">
      <alignment vertical="center"/>
    </xf>
    <xf numFmtId="164" fontId="4" fillId="0" borderId="55" xfId="0" applyNumberFormat="1" applyFont="1" applyBorder="1" applyAlignment="1" applyProtection="1">
      <alignment horizontal="right" vertical="center"/>
    </xf>
    <xf numFmtId="0" fontId="31" fillId="0" borderId="54" xfId="0" applyFont="1" applyBorder="1"/>
    <xf numFmtId="0" fontId="2" fillId="4" borderId="0" xfId="0" applyFont="1" applyFill="1" applyBorder="1" applyProtection="1">
      <protection locked="0"/>
    </xf>
    <xf numFmtId="0" fontId="2" fillId="4" borderId="68" xfId="0" applyFont="1" applyFill="1" applyBorder="1" applyProtection="1">
      <protection locked="0"/>
    </xf>
    <xf numFmtId="0" fontId="6" fillId="0" borderId="54" xfId="0" applyFont="1" applyBorder="1" applyAlignment="1" applyProtection="1">
      <alignment horizontal="left" wrapText="1"/>
    </xf>
    <xf numFmtId="0" fontId="6" fillId="0" borderId="54" xfId="0" quotePrefix="1" applyFont="1" applyBorder="1" applyAlignment="1" applyProtection="1">
      <alignment horizontal="left" wrapText="1"/>
    </xf>
    <xf numFmtId="0" fontId="31" fillId="0" borderId="54" xfId="0" applyFont="1" applyBorder="1" applyAlignment="1" applyProtection="1">
      <alignment horizontal="left" wrapText="1"/>
    </xf>
    <xf numFmtId="0" fontId="11" fillId="7" borderId="54" xfId="0" applyFont="1" applyFill="1" applyBorder="1" applyAlignment="1" applyProtection="1">
      <alignment vertical="center"/>
    </xf>
    <xf numFmtId="0" fontId="11" fillId="7" borderId="54" xfId="0" quotePrefix="1" applyFont="1" applyFill="1" applyBorder="1" applyAlignment="1" applyProtection="1">
      <alignment vertical="center"/>
    </xf>
    <xf numFmtId="0" fontId="6" fillId="0" borderId="54" xfId="0" applyFont="1" applyBorder="1"/>
    <xf numFmtId="0" fontId="7" fillId="7" borderId="55" xfId="0" applyFont="1" applyFill="1" applyBorder="1" applyAlignment="1" applyProtection="1">
      <alignment horizontal="center" wrapText="1"/>
    </xf>
    <xf numFmtId="0" fontId="34" fillId="0" borderId="54" xfId="0" applyFont="1" applyBorder="1" applyAlignment="1">
      <alignment vertical="center" wrapText="1"/>
    </xf>
    <xf numFmtId="0" fontId="2" fillId="0" borderId="55" xfId="0" applyFont="1" applyBorder="1" applyAlignment="1" applyProtection="1">
      <alignment vertical="center"/>
    </xf>
    <xf numFmtId="0" fontId="11" fillId="0" borderId="54" xfId="0" applyFont="1" applyBorder="1" applyAlignment="1">
      <alignment horizontal="left" wrapText="1" indent="1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0" fontId="11" fillId="0" borderId="54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72" xfId="0" applyFont="1" applyBorder="1" applyAlignment="1">
      <alignment horizontal="left" wrapText="1" indent="2"/>
    </xf>
    <xf numFmtId="0" fontId="2" fillId="7" borderId="73" xfId="0" applyFont="1" applyFill="1" applyBorder="1" applyProtection="1"/>
    <xf numFmtId="0" fontId="8" fillId="0" borderId="54" xfId="0" applyFont="1" applyBorder="1" applyAlignment="1" applyProtection="1">
      <alignment horizontal="left" wrapText="1" indent="2"/>
    </xf>
    <xf numFmtId="0" fontId="2" fillId="0" borderId="54" xfId="0" applyFont="1" applyBorder="1" applyAlignment="1" applyProtection="1"/>
    <xf numFmtId="0" fontId="6" fillId="6" borderId="55" xfId="0" applyFont="1" applyFill="1" applyBorder="1" applyAlignment="1" applyProtection="1">
      <alignment vertical="center"/>
    </xf>
    <xf numFmtId="0" fontId="4" fillId="0" borderId="54" xfId="0" applyFont="1" applyBorder="1" applyAlignment="1" applyProtection="1">
      <alignment horizontal="left" vertical="center"/>
    </xf>
    <xf numFmtId="0" fontId="4" fillId="0" borderId="54" xfId="0" applyFont="1" applyBorder="1" applyAlignment="1" applyProtection="1">
      <alignment horizontal="left" vertical="center" wrapText="1"/>
    </xf>
    <xf numFmtId="0" fontId="2" fillId="0" borderId="54" xfId="0" applyFont="1" applyBorder="1" applyAlignment="1" applyProtection="1">
      <alignment vertical="center"/>
    </xf>
    <xf numFmtId="3" fontId="2" fillId="7" borderId="55" xfId="0" applyNumberFormat="1" applyFont="1" applyFill="1" applyBorder="1" applyAlignment="1" applyProtection="1">
      <alignment horizontal="center" vertical="center"/>
    </xf>
    <xf numFmtId="0" fontId="2" fillId="0" borderId="54" xfId="0" applyFont="1" applyBorder="1" applyAlignment="1" applyProtection="1">
      <alignment horizontal="left" vertical="top" wrapText="1"/>
    </xf>
    <xf numFmtId="0" fontId="6" fillId="0" borderId="55" xfId="0" applyFont="1" applyBorder="1" applyProtection="1"/>
    <xf numFmtId="0" fontId="2" fillId="0" borderId="54" xfId="0" applyFont="1" applyBorder="1" applyAlignment="1" applyProtection="1">
      <alignment wrapText="1"/>
    </xf>
    <xf numFmtId="0" fontId="2" fillId="0" borderId="54" xfId="0" applyFont="1" applyBorder="1" applyAlignment="1" applyProtection="1">
      <alignment vertical="center" wrapText="1"/>
    </xf>
    <xf numFmtId="0" fontId="2" fillId="0" borderId="76" xfId="0" applyFont="1" applyBorder="1" applyProtection="1"/>
    <xf numFmtId="0" fontId="2" fillId="0" borderId="77" xfId="0" applyFont="1" applyBorder="1" applyProtection="1"/>
    <xf numFmtId="0" fontId="2" fillId="0" borderId="78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63" xfId="0" applyFont="1" applyFill="1" applyBorder="1" applyAlignment="1" applyProtection="1">
      <alignment horizontal="center" vertical="center" wrapText="1"/>
    </xf>
    <xf numFmtId="0" fontId="0" fillId="7" borderId="51" xfId="0" applyFill="1" applyBorder="1" applyProtection="1"/>
    <xf numFmtId="0" fontId="26" fillId="7" borderId="79" xfId="0" applyFont="1" applyFill="1" applyBorder="1" applyProtection="1"/>
    <xf numFmtId="0" fontId="21" fillId="7" borderId="52" xfId="0" applyFont="1" applyFill="1" applyBorder="1" applyProtection="1"/>
    <xf numFmtId="0" fontId="21" fillId="7" borderId="80" xfId="0" applyFont="1" applyFill="1" applyBorder="1" applyProtection="1"/>
    <xf numFmtId="0" fontId="0" fillId="7" borderId="81" xfId="0" applyFill="1" applyBorder="1" applyProtection="1"/>
    <xf numFmtId="0" fontId="21" fillId="7" borderId="79" xfId="0" applyFont="1" applyFill="1" applyBorder="1" applyProtection="1"/>
    <xf numFmtId="0" fontId="0" fillId="7" borderId="54" xfId="0" applyFill="1" applyBorder="1" applyProtection="1"/>
    <xf numFmtId="0" fontId="21" fillId="7" borderId="55" xfId="0" applyFont="1" applyFill="1" applyBorder="1" applyProtection="1"/>
    <xf numFmtId="0" fontId="21" fillId="7" borderId="55" xfId="0" applyFont="1" applyFill="1" applyBorder="1" applyAlignment="1" applyProtection="1">
      <alignment horizontal="center"/>
    </xf>
    <xf numFmtId="0" fontId="0" fillId="7" borderId="82" xfId="0" applyFill="1" applyBorder="1" applyProtection="1"/>
    <xf numFmtId="0" fontId="22" fillId="7" borderId="55" xfId="0" applyFont="1" applyFill="1" applyBorder="1" applyAlignment="1" applyProtection="1">
      <alignment horizontal="center"/>
    </xf>
    <xf numFmtId="0" fontId="21" fillId="7" borderId="55" xfId="0" applyFont="1" applyFill="1" applyBorder="1" applyAlignment="1" applyProtection="1">
      <alignment horizontal="left" vertical="top"/>
    </xf>
    <xf numFmtId="0" fontId="21" fillId="7" borderId="83" xfId="0" applyFont="1" applyFill="1" applyBorder="1" applyAlignment="1" applyProtection="1">
      <alignment horizontal="center" vertical="center" wrapText="1"/>
    </xf>
    <xf numFmtId="0" fontId="21" fillId="7" borderId="83" xfId="0" applyFont="1" applyFill="1" applyBorder="1" applyProtection="1"/>
    <xf numFmtId="0" fontId="22" fillId="7" borderId="55" xfId="0" applyFont="1" applyFill="1" applyBorder="1" applyAlignment="1" applyProtection="1">
      <alignment horizontal="left"/>
    </xf>
    <xf numFmtId="0" fontId="21" fillId="7" borderId="55" xfId="0" applyFont="1" applyFill="1" applyBorder="1" applyAlignment="1" applyProtection="1">
      <alignment horizontal="left"/>
    </xf>
    <xf numFmtId="0" fontId="0" fillId="7" borderId="76" xfId="0" applyFill="1" applyBorder="1" applyProtection="1"/>
    <xf numFmtId="0" fontId="21" fillId="7" borderId="85" xfId="0" applyFont="1" applyFill="1" applyBorder="1" applyProtection="1"/>
    <xf numFmtId="0" fontId="21" fillId="7" borderId="86" xfId="0" applyFont="1" applyFill="1" applyBorder="1" applyProtection="1"/>
    <xf numFmtId="0" fontId="0" fillId="7" borderId="86" xfId="0" applyFill="1" applyBorder="1" applyProtection="1"/>
    <xf numFmtId="0" fontId="21" fillId="7" borderId="77" xfId="0" applyFont="1" applyFill="1" applyBorder="1" applyProtection="1"/>
    <xf numFmtId="0" fontId="21" fillId="7" borderId="78" xfId="0" applyFont="1" applyFill="1" applyBorder="1" applyProtection="1"/>
    <xf numFmtId="0" fontId="21" fillId="7" borderId="87" xfId="0" applyFont="1" applyFill="1" applyBorder="1" applyProtection="1"/>
    <xf numFmtId="0" fontId="27" fillId="7" borderId="47" xfId="0" applyFont="1" applyFill="1" applyBorder="1" applyAlignment="1" applyProtection="1"/>
    <xf numFmtId="0" fontId="2" fillId="0" borderId="72" xfId="0" applyFont="1" applyBorder="1" applyAlignment="1" applyProtection="1">
      <alignment vertical="center"/>
    </xf>
    <xf numFmtId="0" fontId="2" fillId="0" borderId="88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3" fontId="4" fillId="0" borderId="58" xfId="0" applyNumberFormat="1" applyFont="1" applyFill="1" applyBorder="1" applyAlignment="1" applyProtection="1">
      <alignment horizontal="center" vertical="center" wrapText="1"/>
    </xf>
    <xf numFmtId="0" fontId="21" fillId="7" borderId="89" xfId="0" applyFont="1" applyFill="1" applyBorder="1" applyProtection="1"/>
    <xf numFmtId="0" fontId="6" fillId="0" borderId="54" xfId="0" applyFont="1" applyBorder="1" applyAlignment="1" applyProtection="1">
      <alignment horizontal="left" indent="5"/>
    </xf>
    <xf numFmtId="164" fontId="2" fillId="4" borderId="46" xfId="0" applyNumberFormat="1" applyFont="1" applyFill="1" applyBorder="1" applyAlignment="1" applyProtection="1">
      <alignment horizontal="center" vertical="center"/>
      <protection locked="0"/>
    </xf>
    <xf numFmtId="164" fontId="2" fillId="4" borderId="57" xfId="0" applyNumberFormat="1" applyFont="1" applyFill="1" applyBorder="1" applyAlignment="1" applyProtection="1">
      <alignment horizontal="center" vertical="center"/>
      <protection locked="0"/>
    </xf>
    <xf numFmtId="164" fontId="11" fillId="4" borderId="36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61" xfId="0" applyNumberFormat="1" applyFont="1" applyFill="1" applyBorder="1" applyAlignment="1" applyProtection="1">
      <alignment horizontal="right" wrapText="1"/>
      <protection locked="0"/>
    </xf>
    <xf numFmtId="164" fontId="11" fillId="4" borderId="55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63" xfId="0" applyNumberFormat="1" applyFont="1" applyFill="1" applyBorder="1" applyAlignment="1" applyProtection="1">
      <alignment horizontal="center" vertical="center" wrapText="1"/>
    </xf>
    <xf numFmtId="164" fontId="2" fillId="4" borderId="4" xfId="0" applyNumberFormat="1" applyFont="1" applyFill="1" applyBorder="1" applyAlignment="1" applyProtection="1">
      <alignment horizontal="right" vertical="center"/>
      <protection locked="0"/>
    </xf>
    <xf numFmtId="164" fontId="2" fillId="4" borderId="90" xfId="0" applyNumberFormat="1" applyFont="1" applyFill="1" applyBorder="1" applyAlignment="1" applyProtection="1">
      <alignment vertical="center"/>
      <protection locked="0"/>
    </xf>
    <xf numFmtId="164" fontId="2" fillId="4" borderId="91" xfId="0" applyNumberFormat="1" applyFont="1" applyFill="1" applyBorder="1" applyAlignment="1" applyProtection="1">
      <alignment vertical="center"/>
      <protection locked="0"/>
    </xf>
    <xf numFmtId="164" fontId="2" fillId="4" borderId="69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75" xfId="0" applyNumberFormat="1" applyFont="1" applyFill="1" applyBorder="1" applyAlignment="1" applyProtection="1">
      <alignment vertical="center" wrapText="1"/>
      <protection locked="0"/>
    </xf>
    <xf numFmtId="0" fontId="21" fillId="9" borderId="13" xfId="0" applyFont="1" applyFill="1" applyBorder="1" applyAlignment="1" applyProtection="1">
      <alignment horizontal="center" vertical="center" wrapText="1"/>
    </xf>
    <xf numFmtId="0" fontId="21" fillId="9" borderId="22" xfId="0" applyFont="1" applyFill="1" applyBorder="1" applyAlignment="1" applyProtection="1">
      <alignment horizontal="center" vertical="center" wrapText="1"/>
    </xf>
    <xf numFmtId="0" fontId="21" fillId="9" borderId="14" xfId="0" applyFont="1" applyFill="1" applyBorder="1" applyAlignment="1" applyProtection="1">
      <alignment horizontal="center" vertical="center" wrapText="1"/>
    </xf>
    <xf numFmtId="0" fontId="21" fillId="7" borderId="0" xfId="0" applyFont="1" applyFill="1" applyBorder="1" applyAlignment="1" applyProtection="1">
      <alignment horizontal="center"/>
    </xf>
    <xf numFmtId="0" fontId="21" fillId="7" borderId="0" xfId="0" applyFont="1" applyFill="1" applyBorder="1" applyAlignment="1" applyProtection="1">
      <alignment horizontal="left" vertical="top"/>
    </xf>
    <xf numFmtId="0" fontId="21" fillId="7" borderId="89" xfId="0" applyFont="1" applyFill="1" applyBorder="1" applyAlignment="1" applyProtection="1">
      <alignment horizontal="center" vertical="center" wrapText="1"/>
    </xf>
    <xf numFmtId="0" fontId="0" fillId="7" borderId="93" xfId="0" applyFill="1" applyBorder="1" applyProtection="1"/>
    <xf numFmtId="0" fontId="0" fillId="7" borderId="92" xfId="0" applyFill="1" applyBorder="1" applyProtection="1"/>
    <xf numFmtId="0" fontId="0" fillId="7" borderId="94" xfId="0" applyFill="1" applyBorder="1" applyProtection="1"/>
    <xf numFmtId="3" fontId="2" fillId="4" borderId="56" xfId="0" applyNumberFormat="1" applyFont="1" applyFill="1" applyBorder="1" applyAlignment="1" applyProtection="1">
      <alignment vertical="center" wrapText="1"/>
      <protection locked="0"/>
    </xf>
    <xf numFmtId="0" fontId="21" fillId="0" borderId="22" xfId="0" applyFont="1" applyBorder="1" applyAlignment="1" applyProtection="1">
      <alignment vertical="center" wrapText="1"/>
      <protection locked="0"/>
    </xf>
    <xf numFmtId="0" fontId="21" fillId="0" borderId="48" xfId="0" applyFont="1" applyBorder="1" applyAlignment="1" applyProtection="1">
      <alignment vertical="center" wrapText="1"/>
      <protection locked="0"/>
    </xf>
    <xf numFmtId="164" fontId="21" fillId="0" borderId="13" xfId="0" applyNumberFormat="1" applyFont="1" applyBorder="1" applyAlignment="1" applyProtection="1">
      <alignment vertical="center" wrapText="1"/>
      <protection locked="0"/>
    </xf>
    <xf numFmtId="164" fontId="21" fillId="0" borderId="14" xfId="0" applyNumberFormat="1" applyFont="1" applyBorder="1" applyAlignment="1" applyProtection="1">
      <alignment vertical="center" wrapText="1"/>
      <protection locked="0"/>
    </xf>
    <xf numFmtId="0" fontId="21" fillId="0" borderId="13" xfId="0" applyFont="1" applyBorder="1" applyAlignment="1" applyProtection="1">
      <alignment vertical="center" wrapText="1"/>
      <protection locked="0"/>
    </xf>
    <xf numFmtId="0" fontId="21" fillId="0" borderId="14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38" fillId="0" borderId="51" xfId="0" applyFont="1" applyBorder="1" applyAlignment="1">
      <alignment wrapText="1"/>
    </xf>
    <xf numFmtId="0" fontId="38" fillId="0" borderId="52" xfId="0" applyFont="1" applyBorder="1" applyAlignment="1">
      <alignment wrapText="1"/>
    </xf>
    <xf numFmtId="0" fontId="39" fillId="0" borderId="0" xfId="0" applyFont="1" applyAlignment="1">
      <alignment horizontal="left" indent="2"/>
    </xf>
    <xf numFmtId="0" fontId="39" fillId="0" borderId="0" xfId="0" applyFont="1" applyAlignment="1">
      <alignment horizontal="right"/>
    </xf>
    <xf numFmtId="0" fontId="39" fillId="0" borderId="0" xfId="0" applyFont="1"/>
    <xf numFmtId="0" fontId="38" fillId="0" borderId="54" xfId="0" applyFont="1" applyBorder="1" applyAlignment="1">
      <alignment wrapText="1"/>
    </xf>
    <xf numFmtId="0" fontId="38" fillId="0" borderId="0" xfId="0" applyFont="1" applyAlignment="1">
      <alignment wrapText="1"/>
    </xf>
    <xf numFmtId="0" fontId="33" fillId="0" borderId="54" xfId="0" applyFont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33" fillId="0" borderId="55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54" xfId="0" applyFont="1" applyBorder="1"/>
    <xf numFmtId="0" fontId="4" fillId="2" borderId="0" xfId="0" applyFont="1" applyFill="1"/>
    <xf numFmtId="0" fontId="6" fillId="0" borderId="54" xfId="0" applyFont="1" applyBorder="1" applyAlignment="1">
      <alignment vertical="center"/>
    </xf>
    <xf numFmtId="0" fontId="2" fillId="4" borderId="4" xfId="0" applyFont="1" applyFill="1" applyBorder="1" applyAlignment="1">
      <alignment horizontal="right" vertical="center"/>
    </xf>
    <xf numFmtId="0" fontId="2" fillId="4" borderId="57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4" fillId="0" borderId="55" xfId="0" applyFont="1" applyBorder="1" applyAlignment="1">
      <alignment vertical="center" wrapText="1"/>
    </xf>
    <xf numFmtId="0" fontId="6" fillId="0" borderId="54" xfId="0" applyFont="1" applyBorder="1" applyAlignment="1">
      <alignment horizontal="left" vertical="center" indent="1"/>
    </xf>
    <xf numFmtId="10" fontId="2" fillId="0" borderId="60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4" xfId="0" applyFont="1" applyBorder="1"/>
    <xf numFmtId="0" fontId="7" fillId="5" borderId="6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6" fillId="0" borderId="54" xfId="0" applyFont="1" applyBorder="1" applyAlignment="1">
      <alignment horizontal="left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95" xfId="0" applyNumberFormat="1" applyFont="1" applyFill="1" applyBorder="1" applyAlignment="1" applyProtection="1">
      <alignment vertical="center"/>
      <protection locked="0"/>
    </xf>
    <xf numFmtId="0" fontId="14" fillId="0" borderId="54" xfId="0" applyFont="1" applyBorder="1" applyAlignment="1">
      <alignment horizontal="left"/>
    </xf>
    <xf numFmtId="164" fontId="4" fillId="0" borderId="9" xfId="0" applyNumberFormat="1" applyFont="1" applyBorder="1" applyAlignment="1">
      <alignment vertical="center"/>
    </xf>
    <xf numFmtId="164" fontId="4" fillId="0" borderId="60" xfId="0" applyNumberFormat="1" applyFont="1" applyBorder="1" applyAlignment="1">
      <alignment vertical="center"/>
    </xf>
    <xf numFmtId="164" fontId="2" fillId="4" borderId="96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2" fillId="0" borderId="9" xfId="0" applyNumberFormat="1" applyFont="1" applyBorder="1" applyAlignment="1">
      <alignment vertical="center"/>
    </xf>
    <xf numFmtId="164" fontId="2" fillId="0" borderId="60" xfId="0" applyNumberFormat="1" applyFont="1" applyBorder="1" applyAlignment="1">
      <alignment vertical="center"/>
    </xf>
    <xf numFmtId="0" fontId="6" fillId="0" borderId="54" xfId="0" applyFont="1" applyBorder="1" applyAlignment="1">
      <alignment horizontal="left" indent="1"/>
    </xf>
    <xf numFmtId="0" fontId="5" fillId="2" borderId="0" xfId="0" applyFont="1" applyFill="1"/>
    <xf numFmtId="0" fontId="2" fillId="0" borderId="55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63" xfId="0" applyNumberFormat="1" applyFont="1" applyFill="1" applyBorder="1" applyAlignment="1">
      <alignment horizontal="center" vertical="center" wrapText="1"/>
    </xf>
    <xf numFmtId="3" fontId="6" fillId="0" borderId="54" xfId="0" applyNumberFormat="1" applyFont="1" applyBorder="1" applyAlignment="1">
      <alignment horizontal="left" indent="1"/>
    </xf>
    <xf numFmtId="3" fontId="14" fillId="0" borderId="54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5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55" xfId="0" applyNumberFormat="1" applyFont="1" applyBorder="1" applyAlignment="1">
      <alignment vertical="center"/>
    </xf>
    <xf numFmtId="3" fontId="2" fillId="0" borderId="54" xfId="0" applyNumberFormat="1" applyFont="1" applyBorder="1" applyAlignment="1">
      <alignment horizontal="left" vertical="center" wrapText="1" indent="1"/>
    </xf>
    <xf numFmtId="3" fontId="2" fillId="0" borderId="54" xfId="0" applyNumberFormat="1" applyFont="1" applyBorder="1" applyAlignment="1">
      <alignment horizontal="left" vertical="center" indent="1"/>
    </xf>
    <xf numFmtId="0" fontId="2" fillId="0" borderId="54" xfId="0" applyFont="1" applyBorder="1" applyAlignment="1">
      <alignment horizontal="left" vertical="center" indent="1"/>
    </xf>
    <xf numFmtId="0" fontId="14" fillId="6" borderId="54" xfId="0" applyFont="1" applyFill="1" applyBorder="1" applyAlignment="1">
      <alignment horizontal="left"/>
    </xf>
    <xf numFmtId="0" fontId="6" fillId="6" borderId="54" xfId="0" applyFont="1" applyFill="1" applyBorder="1" applyAlignment="1">
      <alignment horizontal="left"/>
    </xf>
    <xf numFmtId="0" fontId="2" fillId="6" borderId="54" xfId="0" quotePrefix="1" applyFont="1" applyFill="1" applyBorder="1" applyAlignment="1">
      <alignment horizontal="left" wrapText="1" indent="2"/>
    </xf>
    <xf numFmtId="0" fontId="6" fillId="0" borderId="54" xfId="0" quotePrefix="1" applyFont="1" applyBorder="1" applyAlignment="1">
      <alignment horizontal="left" indent="2"/>
    </xf>
    <xf numFmtId="0" fontId="14" fillId="0" borderId="54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55" xfId="0" applyNumberFormat="1" applyFont="1" applyBorder="1" applyAlignment="1">
      <alignment vertical="center"/>
    </xf>
    <xf numFmtId="0" fontId="14" fillId="0" borderId="97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55" xfId="0" applyNumberFormat="1" applyFont="1" applyBorder="1" applyAlignment="1">
      <alignment horizontal="right" vertical="center"/>
    </xf>
    <xf numFmtId="0" fontId="6" fillId="0" borderId="97" xfId="0" applyFont="1" applyBorder="1" applyAlignment="1">
      <alignment horizontal="left"/>
    </xf>
    <xf numFmtId="0" fontId="6" fillId="0" borderId="98" xfId="0" applyFont="1" applyBorder="1" applyAlignment="1">
      <alignment horizontal="left"/>
    </xf>
    <xf numFmtId="0" fontId="7" fillId="5" borderId="100" xfId="0" applyFont="1" applyFill="1" applyBorder="1" applyAlignment="1">
      <alignment vertical="center"/>
    </xf>
    <xf numFmtId="0" fontId="6" fillId="0" borderId="54" xfId="0" applyFont="1" applyBorder="1" applyAlignment="1">
      <alignment horizontal="left" wrapText="1"/>
    </xf>
    <xf numFmtId="0" fontId="4" fillId="0" borderId="54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55" xfId="0" applyNumberFormat="1" applyFont="1" applyBorder="1" applyAlignment="1">
      <alignment horizontal="left" vertical="center"/>
    </xf>
    <xf numFmtId="0" fontId="2" fillId="6" borderId="54" xfId="0" quotePrefix="1" applyFont="1" applyFill="1" applyBorder="1" applyAlignment="1">
      <alignment horizontal="left" wrapText="1"/>
    </xf>
    <xf numFmtId="0" fontId="31" fillId="0" borderId="54" xfId="0" applyFont="1" applyBorder="1" applyAlignment="1">
      <alignment horizontal="left" wrapText="1"/>
    </xf>
    <xf numFmtId="0" fontId="2" fillId="0" borderId="55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63" xfId="0" applyFont="1" applyFill="1" applyBorder="1" applyAlignment="1">
      <alignment horizontal="center" wrapText="1"/>
    </xf>
    <xf numFmtId="0" fontId="13" fillId="0" borderId="54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19" xfId="0" applyFont="1" applyBorder="1" applyAlignment="1">
      <alignment vertical="center"/>
    </xf>
    <xf numFmtId="0" fontId="2" fillId="7" borderId="73" xfId="0" applyFont="1" applyFill="1" applyBorder="1"/>
    <xf numFmtId="0" fontId="40" fillId="7" borderId="98" xfId="0" applyFont="1" applyFill="1" applyBorder="1" applyAlignment="1">
      <alignment horizontal="left" wrapText="1" indent="2"/>
    </xf>
    <xf numFmtId="0" fontId="8" fillId="0" borderId="54" xfId="0" applyFont="1" applyBorder="1" applyAlignment="1">
      <alignment horizontal="left" wrapText="1" indent="2"/>
    </xf>
    <xf numFmtId="0" fontId="2" fillId="0" borderId="54" xfId="0" applyFont="1" applyBorder="1" applyAlignment="1">
      <alignment horizontal="left" vertical="top" wrapText="1"/>
    </xf>
    <xf numFmtId="0" fontId="2" fillId="0" borderId="54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2" xfId="0" applyFont="1" applyBorder="1"/>
    <xf numFmtId="0" fontId="2" fillId="0" borderId="63" xfId="0" applyFont="1" applyBorder="1"/>
    <xf numFmtId="0" fontId="4" fillId="0" borderId="54" xfId="0" applyFont="1" applyBorder="1" applyAlignment="1">
      <alignment wrapText="1"/>
    </xf>
    <xf numFmtId="0" fontId="6" fillId="0" borderId="0" xfId="0" applyFont="1"/>
    <xf numFmtId="0" fontId="6" fillId="0" borderId="55" xfId="0" applyFont="1" applyBorder="1"/>
    <xf numFmtId="0" fontId="2" fillId="0" borderId="54" xfId="0" applyFont="1" applyBorder="1" applyAlignment="1">
      <alignment wrapText="1"/>
    </xf>
    <xf numFmtId="0" fontId="2" fillId="0" borderId="54" xfId="0" applyFont="1" applyBorder="1" applyAlignment="1">
      <alignment vertical="center" wrapText="1"/>
    </xf>
    <xf numFmtId="0" fontId="2" fillId="0" borderId="76" xfId="0" applyFont="1" applyBorder="1"/>
    <xf numFmtId="0" fontId="2" fillId="0" borderId="77" xfId="0" applyFont="1" applyBorder="1"/>
    <xf numFmtId="0" fontId="2" fillId="0" borderId="78" xfId="0" applyFont="1" applyBorder="1"/>
    <xf numFmtId="164" fontId="2" fillId="4" borderId="101" xfId="0" applyNumberFormat="1" applyFont="1" applyFill="1" applyBorder="1" applyAlignment="1" applyProtection="1">
      <alignment vertical="center"/>
      <protection locked="0"/>
    </xf>
    <xf numFmtId="0" fontId="41" fillId="7" borderId="0" xfId="0" applyFont="1" applyFill="1" applyBorder="1" applyAlignment="1" applyProtection="1"/>
    <xf numFmtId="0" fontId="42" fillId="0" borderId="55" xfId="0" applyFont="1" applyBorder="1" applyAlignment="1">
      <alignment vertical="center" wrapText="1"/>
    </xf>
    <xf numFmtId="0" fontId="42" fillId="0" borderId="0" xfId="0" applyFont="1" applyAlignment="1">
      <alignment vertical="top" wrapText="1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5" xfId="0" applyNumberFormat="1" applyFont="1" applyFill="1" applyBorder="1" applyAlignment="1" applyProtection="1">
      <alignment horizontal="right" vertical="center"/>
      <protection locked="0"/>
    </xf>
    <xf numFmtId="165" fontId="2" fillId="4" borderId="56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55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55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55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55" xfId="0" applyFont="1" applyBorder="1" applyAlignment="1" applyProtection="1">
      <alignment horizontal="center"/>
    </xf>
    <xf numFmtId="0" fontId="2" fillId="4" borderId="36" xfId="0" applyFont="1" applyFill="1" applyBorder="1" applyAlignment="1" applyProtection="1">
      <alignment horizontal="right" vertical="center"/>
      <protection locked="0"/>
    </xf>
    <xf numFmtId="0" fontId="2" fillId="4" borderId="61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55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vertical="center"/>
      <protection locked="0"/>
    </xf>
    <xf numFmtId="0" fontId="2" fillId="4" borderId="5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5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55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55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55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55" xfId="0" applyFont="1" applyBorder="1" applyAlignment="1" applyProtection="1">
      <alignment horizontal="center" vertical="top" wrapText="1"/>
    </xf>
    <xf numFmtId="14" fontId="2" fillId="4" borderId="5" xfId="0" applyNumberFormat="1" applyFont="1" applyFill="1" applyBorder="1" applyAlignment="1" applyProtection="1">
      <alignment horizontal="left" vertical="center"/>
      <protection locked="0"/>
    </xf>
    <xf numFmtId="14" fontId="2" fillId="4" borderId="56" xfId="0" applyNumberFormat="1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2" fillId="4" borderId="57" xfId="0" applyFont="1" applyFill="1" applyBorder="1" applyAlignment="1" applyProtection="1">
      <alignment horizontal="left" vertical="center"/>
      <protection locked="0"/>
    </xf>
    <xf numFmtId="0" fontId="12" fillId="0" borderId="49" xfId="0" applyFont="1" applyBorder="1" applyAlignment="1" applyProtection="1">
      <alignment horizontal="center" vertical="center" wrapText="1"/>
    </xf>
    <xf numFmtId="0" fontId="12" fillId="0" borderId="74" xfId="0" applyFont="1" applyBorder="1" applyAlignment="1" applyProtection="1">
      <alignment horizontal="center" vertical="center" wrapText="1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56" xfId="0" applyNumberFormat="1" applyFont="1" applyFill="1" applyBorder="1" applyAlignment="1" applyProtection="1">
      <alignment horizontal="center" vertical="center"/>
      <protection locked="0"/>
    </xf>
    <xf numFmtId="3" fontId="2" fillId="4" borderId="4" xfId="0" applyNumberFormat="1" applyFont="1" applyFill="1" applyBorder="1" applyAlignment="1" applyProtection="1">
      <alignment horizontal="center" vertical="center"/>
      <protection locked="0"/>
    </xf>
    <xf numFmtId="3" fontId="2" fillId="4" borderId="57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55" xfId="0" applyFont="1" applyFill="1" applyBorder="1" applyAlignment="1" applyProtection="1">
      <alignment horizontal="center" vertical="center" wrapText="1"/>
      <protection locked="0"/>
    </xf>
    <xf numFmtId="0" fontId="36" fillId="0" borderId="52" xfId="0" applyFont="1" applyBorder="1" applyAlignment="1" applyProtection="1">
      <alignment horizontal="center" vertical="center" wrapText="1"/>
    </xf>
    <xf numFmtId="0" fontId="36" fillId="0" borderId="53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6" fillId="0" borderId="55" xfId="0" applyFont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57" xfId="0" applyFont="1" applyFill="1" applyBorder="1" applyAlignment="1" applyProtection="1">
      <alignment horizontal="right" vertical="center"/>
      <protection locked="0"/>
    </xf>
    <xf numFmtId="0" fontId="2" fillId="4" borderId="3" xfId="0" applyFont="1" applyFill="1" applyBorder="1" applyAlignment="1" applyProtection="1">
      <alignment horizontal="right" vertical="center"/>
      <protection locked="0"/>
    </xf>
    <xf numFmtId="0" fontId="2" fillId="4" borderId="58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55" xfId="0" applyFont="1" applyFill="1" applyBorder="1" applyAlignment="1" applyProtection="1"/>
    <xf numFmtId="0" fontId="33" fillId="0" borderId="54" xfId="0" applyFont="1" applyBorder="1" applyAlignment="1" applyProtection="1">
      <alignment horizontal="center" wrapText="1"/>
    </xf>
    <xf numFmtId="0" fontId="33" fillId="0" borderId="0" xfId="0" applyFont="1" applyBorder="1" applyAlignment="1" applyProtection="1">
      <alignment horizontal="center" wrapText="1"/>
    </xf>
    <xf numFmtId="0" fontId="33" fillId="0" borderId="55" xfId="0" applyFont="1" applyBorder="1" applyAlignment="1" applyProtection="1">
      <alignment horizontal="center" wrapText="1"/>
    </xf>
    <xf numFmtId="0" fontId="4" fillId="4" borderId="5" xfId="0" applyFont="1" applyFill="1" applyBorder="1" applyAlignment="1" applyProtection="1">
      <alignment horizontal="right" vertical="center" wrapText="1"/>
      <protection locked="0"/>
    </xf>
    <xf numFmtId="0" fontId="4" fillId="4" borderId="56" xfId="0" applyFont="1" applyFill="1" applyBorder="1" applyAlignment="1" applyProtection="1">
      <alignment horizontal="right" vertical="center" wrapText="1"/>
      <protection locked="0"/>
    </xf>
    <xf numFmtId="14" fontId="2" fillId="4" borderId="4" xfId="0" applyNumberFormat="1" applyFont="1" applyFill="1" applyBorder="1" applyAlignment="1" applyProtection="1">
      <alignment horizontal="right" vertical="center"/>
      <protection locked="0"/>
    </xf>
    <xf numFmtId="1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21" fillId="7" borderId="47" xfId="0" applyFont="1" applyFill="1" applyBorder="1" applyAlignment="1" applyProtection="1">
      <alignment horizontal="left" wrapText="1"/>
    </xf>
    <xf numFmtId="0" fontId="21" fillId="7" borderId="0" xfId="0" applyFont="1" applyFill="1" applyBorder="1" applyAlignment="1" applyProtection="1">
      <alignment horizontal="left" wrapText="1"/>
    </xf>
    <xf numFmtId="0" fontId="21" fillId="4" borderId="36" xfId="0" applyFont="1" applyFill="1" applyBorder="1" applyAlignment="1" applyProtection="1">
      <alignment horizontal="center" vertical="center"/>
      <protection locked="0"/>
    </xf>
    <xf numFmtId="0" fontId="21" fillId="4" borderId="35" xfId="0" applyFont="1" applyFill="1" applyBorder="1" applyAlignment="1" applyProtection="1">
      <alignment horizontal="center" vertical="center"/>
      <protection locked="0"/>
    </xf>
    <xf numFmtId="0" fontId="21" fillId="7" borderId="47" xfId="0" applyFont="1" applyFill="1" applyBorder="1" applyAlignment="1" applyProtection="1">
      <alignment horizontal="left"/>
    </xf>
    <xf numFmtId="0" fontId="21" fillId="7" borderId="0" xfId="0" applyFont="1" applyFill="1" applyBorder="1" applyAlignment="1" applyProtection="1">
      <alignment horizontal="left"/>
    </xf>
    <xf numFmtId="0" fontId="21" fillId="4" borderId="28" xfId="0" applyFont="1" applyFill="1" applyBorder="1" applyAlignment="1" applyProtection="1">
      <alignment horizontal="center"/>
      <protection locked="0"/>
    </xf>
    <xf numFmtId="0" fontId="21" fillId="4" borderId="34" xfId="0" applyFont="1" applyFill="1" applyBorder="1" applyAlignment="1" applyProtection="1">
      <alignment horizontal="center"/>
      <protection locked="0"/>
    </xf>
    <xf numFmtId="0" fontId="21" fillId="4" borderId="16" xfId="0" applyFont="1" applyFill="1" applyBorder="1" applyAlignment="1" applyProtection="1">
      <alignment horizontal="center" vertical="center"/>
      <protection locked="0"/>
    </xf>
    <xf numFmtId="0" fontId="21" fillId="4" borderId="27" xfId="0" applyFont="1" applyFill="1" applyBorder="1" applyAlignment="1" applyProtection="1">
      <alignment horizontal="center" vertical="center"/>
      <protection locked="0"/>
    </xf>
    <xf numFmtId="0" fontId="21" fillId="7" borderId="0" xfId="0" applyFont="1" applyFill="1" applyBorder="1" applyAlignment="1" applyProtection="1">
      <alignment horizontal="left" vertical="center" wrapText="1"/>
    </xf>
    <xf numFmtId="0" fontId="21" fillId="7" borderId="11" xfId="0" applyFont="1" applyFill="1" applyBorder="1" applyAlignment="1" applyProtection="1">
      <alignment horizontal="left" vertical="center" wrapText="1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1" fillId="7" borderId="11" xfId="0" applyFont="1" applyFill="1" applyBorder="1" applyAlignment="1" applyProtection="1">
      <alignment horizontal="left" wrapText="1"/>
    </xf>
    <xf numFmtId="0" fontId="21" fillId="4" borderId="20" xfId="0" applyFont="1" applyFill="1" applyBorder="1" applyAlignment="1" applyProtection="1">
      <alignment horizontal="center" vertical="center"/>
      <protection locked="0"/>
    </xf>
    <xf numFmtId="0" fontId="21" fillId="4" borderId="24" xfId="0" applyFont="1" applyFill="1" applyBorder="1" applyAlignment="1" applyProtection="1">
      <alignment horizontal="center" vertical="center" wrapText="1"/>
      <protection locked="0"/>
    </xf>
    <xf numFmtId="0" fontId="21" fillId="4" borderId="29" xfId="0" applyFont="1" applyFill="1" applyBorder="1" applyAlignment="1" applyProtection="1">
      <alignment horizontal="center" vertical="center" wrapText="1"/>
      <protection locked="0"/>
    </xf>
    <xf numFmtId="0" fontId="21" fillId="7" borderId="19" xfId="0" applyFont="1" applyFill="1" applyBorder="1" applyAlignment="1" applyProtection="1">
      <alignment horizontal="left" vertical="top" wrapText="1"/>
    </xf>
    <xf numFmtId="0" fontId="21" fillId="7" borderId="0" xfId="0" applyFont="1" applyFill="1" applyBorder="1" applyAlignment="1" applyProtection="1">
      <alignment horizontal="left" vertical="top" wrapText="1"/>
    </xf>
    <xf numFmtId="0" fontId="21" fillId="7" borderId="17" xfId="0" applyFont="1" applyFill="1" applyBorder="1" applyAlignment="1" applyProtection="1">
      <alignment horizontal="left" vertical="top" wrapText="1"/>
    </xf>
    <xf numFmtId="0" fontId="21" fillId="7" borderId="47" xfId="0" applyFont="1" applyFill="1" applyBorder="1" applyAlignment="1" applyProtection="1">
      <alignment horizontal="left" vertical="center" wrapText="1"/>
    </xf>
    <xf numFmtId="0" fontId="21" fillId="7" borderId="84" xfId="0" applyFont="1" applyFill="1" applyBorder="1" applyAlignment="1" applyProtection="1">
      <alignment horizontal="left" vertical="center" wrapText="1"/>
    </xf>
    <xf numFmtId="0" fontId="21" fillId="7" borderId="77" xfId="0" applyFont="1" applyFill="1" applyBorder="1" applyAlignment="1" applyProtection="1">
      <alignment horizontal="left" vertical="center" wrapText="1"/>
    </xf>
    <xf numFmtId="0" fontId="22" fillId="8" borderId="0" xfId="0" applyFont="1" applyFill="1" applyBorder="1" applyAlignment="1" applyProtection="1">
      <alignment horizontal="center"/>
    </xf>
    <xf numFmtId="0" fontId="21" fillId="0" borderId="1" xfId="0" applyFont="1" applyBorder="1" applyAlignment="1" applyProtection="1">
      <alignment horizontal="left" vertical="top"/>
    </xf>
    <xf numFmtId="0" fontId="24" fillId="7" borderId="47" xfId="0" applyFont="1" applyFill="1" applyBorder="1" applyAlignment="1" applyProtection="1">
      <alignment horizontal="left" vertical="top" wrapText="1"/>
    </xf>
    <xf numFmtId="0" fontId="24" fillId="7" borderId="0" xfId="0" applyFont="1" applyFill="1" applyBorder="1" applyAlignment="1" applyProtection="1">
      <alignment horizontal="left" vertical="top" wrapText="1"/>
    </xf>
    <xf numFmtId="0" fontId="21" fillId="7" borderId="47" xfId="0" applyFont="1" applyFill="1" applyBorder="1" applyAlignment="1" applyProtection="1">
      <alignment horizontal="left" vertical="top" wrapText="1"/>
    </xf>
    <xf numFmtId="0" fontId="22" fillId="8" borderId="47" xfId="0" applyFont="1" applyFill="1" applyBorder="1" applyAlignment="1" applyProtection="1">
      <alignment horizontal="center"/>
    </xf>
    <xf numFmtId="0" fontId="22" fillId="8" borderId="17" xfId="0" applyFont="1" applyFill="1" applyBorder="1" applyAlignment="1" applyProtection="1">
      <alignment horizontal="center"/>
    </xf>
    <xf numFmtId="0" fontId="23" fillId="0" borderId="47" xfId="0" applyFont="1" applyBorder="1" applyAlignment="1" applyProtection="1">
      <alignment horizontal="left" vertical="top"/>
    </xf>
    <xf numFmtId="0" fontId="21" fillId="0" borderId="21" xfId="0" applyFont="1" applyBorder="1" applyAlignment="1" applyProtection="1">
      <alignment horizontal="left" vertical="top"/>
    </xf>
    <xf numFmtId="0" fontId="21" fillId="4" borderId="26" xfId="0" applyFont="1" applyFill="1" applyBorder="1" applyAlignment="1" applyProtection="1">
      <alignment horizontal="center" vertical="center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7" borderId="17" xfId="0" applyFont="1" applyFill="1" applyBorder="1" applyAlignment="1" applyProtection="1">
      <alignment horizontal="left" wrapText="1"/>
    </xf>
    <xf numFmtId="0" fontId="22" fillId="8" borderId="15" xfId="0" applyFont="1" applyFill="1" applyBorder="1" applyAlignment="1" applyProtection="1">
      <alignment horizontal="left"/>
    </xf>
    <xf numFmtId="0" fontId="21" fillId="4" borderId="30" xfId="0" applyFont="1" applyFill="1" applyBorder="1" applyAlignment="1" applyProtection="1">
      <alignment horizontal="left"/>
      <protection locked="0"/>
    </xf>
    <xf numFmtId="14" fontId="21" fillId="4" borderId="15" xfId="0" applyNumberFormat="1" applyFont="1" applyFill="1" applyBorder="1" applyAlignment="1" applyProtection="1">
      <alignment horizontal="left"/>
      <protection locked="0"/>
    </xf>
    <xf numFmtId="0" fontId="21" fillId="4" borderId="15" xfId="0" applyFont="1" applyFill="1" applyBorder="1" applyAlignment="1" applyProtection="1">
      <alignment horizontal="left"/>
      <protection locked="0"/>
    </xf>
    <xf numFmtId="0" fontId="41" fillId="7" borderId="0" xfId="0" applyFont="1" applyFill="1" applyBorder="1" applyAlignment="1" applyProtection="1">
      <alignment horizontal="left" wrapText="1"/>
    </xf>
    <xf numFmtId="0" fontId="41" fillId="7" borderId="11" xfId="0" applyFont="1" applyFill="1" applyBorder="1" applyAlignment="1" applyProtection="1">
      <alignment horizontal="left" wrapText="1"/>
    </xf>
    <xf numFmtId="0" fontId="2" fillId="7" borderId="47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1" fillId="4" borderId="32" xfId="0" applyFont="1" applyFill="1" applyBorder="1" applyAlignment="1" applyProtection="1">
      <alignment horizontal="right"/>
    </xf>
    <xf numFmtId="0" fontId="21" fillId="4" borderId="33" xfId="0" applyFont="1" applyFill="1" applyBorder="1" applyAlignment="1" applyProtection="1">
      <alignment horizontal="right"/>
    </xf>
    <xf numFmtId="0" fontId="32" fillId="7" borderId="47" xfId="0" applyFont="1" applyFill="1" applyBorder="1" applyAlignment="1" applyProtection="1">
      <alignment horizontal="center"/>
    </xf>
    <xf numFmtId="0" fontId="32" fillId="7" borderId="0" xfId="0" applyFont="1" applyFill="1" applyBorder="1" applyAlignment="1" applyProtection="1">
      <alignment horizontal="center"/>
    </xf>
    <xf numFmtId="0" fontId="32" fillId="7" borderId="55" xfId="0" applyFont="1" applyFill="1" applyBorder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42" fillId="0" borderId="52" xfId="0" applyFont="1" applyBorder="1" applyAlignment="1">
      <alignment horizontal="left" wrapText="1"/>
    </xf>
    <xf numFmtId="0" fontId="42" fillId="0" borderId="5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99" xfId="0" applyFont="1" applyBorder="1" applyAlignment="1">
      <alignment horizontal="center" vertical="center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6" fillId="4" borderId="5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3" xfId="0" applyFont="1" applyFill="1" applyBorder="1" applyAlignment="1">
      <alignment horizontal="left" vertical="center"/>
    </xf>
    <xf numFmtId="0" fontId="2" fillId="4" borderId="58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33" fillId="0" borderId="54" xfId="0" applyFont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33" fillId="0" borderId="55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right" vertical="center"/>
    </xf>
    <xf numFmtId="0" fontId="2" fillId="4" borderId="57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55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Z268"/>
  <sheetViews>
    <sheetView showGridLines="0" tabSelected="1" zoomScaleNormal="100" zoomScaleSheetLayoutView="85" zoomScalePageLayoutView="60" workbookViewId="0">
      <selection activeCell="C95" sqref="C95"/>
    </sheetView>
  </sheetViews>
  <sheetFormatPr defaultColWidth="0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3" customWidth="1"/>
    <col min="7" max="10" width="9.140625" style="33" hidden="1" customWidth="1"/>
    <col min="11" max="11" width="20.28515625" style="33" hidden="1" customWidth="1"/>
    <col min="12" max="17" width="9.140625" style="33" hidden="1" customWidth="1"/>
    <col min="18" max="18" width="47.5703125" style="33" hidden="1" customWidth="1"/>
    <col min="19" max="19" width="10.42578125" style="33" hidden="1" customWidth="1"/>
    <col min="20" max="23" width="9.140625" style="33" hidden="1" customWidth="1"/>
    <col min="24" max="25" width="9.140625" style="33" customWidth="1"/>
    <col min="26" max="26" width="5.7109375" style="33" customWidth="1"/>
    <col min="27" max="27" width="6.28515625" style="33" customWidth="1"/>
    <col min="28" max="28" width="7.7109375" style="33" customWidth="1"/>
    <col min="29" max="29" width="9.85546875" style="33" customWidth="1"/>
    <col min="30" max="50" width="9.140625" style="33" customWidth="1"/>
    <col min="51" max="52" width="0" style="33" hidden="1" customWidth="1"/>
    <col min="53" max="16384" width="9.140625" style="33" hidden="1"/>
  </cols>
  <sheetData>
    <row r="1" spans="2:52" ht="9.6" customHeight="1" thickBot="1" x14ac:dyDescent="0.25">
      <c r="F1" s="32"/>
      <c r="R1" s="33">
        <f>COUNTA(R2:R240)</f>
        <v>239</v>
      </c>
      <c r="S1" s="33">
        <f>COUNTA(S2:S240)</f>
        <v>239</v>
      </c>
      <c r="T1" s="33">
        <f>COUNTA(T2:T240)</f>
        <v>239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25">
      <c r="B2" s="84"/>
      <c r="C2" s="85"/>
      <c r="D2" s="381" t="s">
        <v>444</v>
      </c>
      <c r="E2" s="382"/>
      <c r="F2" s="32"/>
      <c r="R2" s="73" t="s">
        <v>0</v>
      </c>
      <c r="S2" s="73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15" customHeight="1" x14ac:dyDescent="0.25">
      <c r="B3" s="86"/>
      <c r="C3" s="87"/>
      <c r="D3" s="383"/>
      <c r="E3" s="384"/>
      <c r="F3" s="32"/>
      <c r="R3" s="73" t="s">
        <v>2</v>
      </c>
      <c r="S3" s="73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15" customHeight="1" x14ac:dyDescent="0.25">
      <c r="B4" s="86"/>
      <c r="C4" s="87"/>
      <c r="D4" s="383"/>
      <c r="E4" s="384"/>
      <c r="F4" s="32"/>
      <c r="R4" s="73" t="s">
        <v>3</v>
      </c>
      <c r="S4" s="73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15" customHeight="1" x14ac:dyDescent="0.25">
      <c r="B5" s="86"/>
      <c r="C5" s="87"/>
      <c r="D5" s="87"/>
      <c r="E5" s="88"/>
      <c r="F5" s="32"/>
      <c r="R5" s="73" t="s">
        <v>4</v>
      </c>
      <c r="S5" s="73">
        <v>152962797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15" customHeight="1" x14ac:dyDescent="0.25">
      <c r="B6" s="392" t="s">
        <v>5</v>
      </c>
      <c r="C6" s="393"/>
      <c r="D6" s="393"/>
      <c r="E6" s="394"/>
      <c r="F6" s="32"/>
      <c r="R6" s="73" t="s">
        <v>6</v>
      </c>
      <c r="S6" s="73">
        <v>149566841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15" customHeight="1" x14ac:dyDescent="0.25">
      <c r="B7" s="89"/>
      <c r="C7" s="90"/>
      <c r="D7" s="90"/>
      <c r="E7" s="91"/>
      <c r="F7" s="32"/>
      <c r="R7" s="73" t="s">
        <v>7</v>
      </c>
      <c r="S7" s="73">
        <v>149947714</v>
      </c>
      <c r="T7" t="s">
        <v>1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.75" x14ac:dyDescent="0.3">
      <c r="B8" s="92" t="s">
        <v>8</v>
      </c>
      <c r="C8" s="395" t="s">
        <v>385</v>
      </c>
      <c r="D8" s="395"/>
      <c r="E8" s="396"/>
      <c r="F8" s="32"/>
      <c r="R8" s="73" t="s">
        <v>9</v>
      </c>
      <c r="S8" s="73">
        <v>149693995</v>
      </c>
      <c r="T8" t="s">
        <v>10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5" x14ac:dyDescent="0.25">
      <c r="B9" s="93" t="s">
        <v>11</v>
      </c>
      <c r="C9" s="385" t="str">
        <f>IFERROR(VLOOKUP(C8,R1:T295,3,FALSE),"")</f>
        <v>Uždaroji akcinė bendrovė (UAB)</v>
      </c>
      <c r="D9" s="385"/>
      <c r="E9" s="386"/>
      <c r="F9" s="32"/>
      <c r="H9" s="74" t="s">
        <v>12</v>
      </c>
      <c r="L9" s="74" t="s">
        <v>13</v>
      </c>
      <c r="R9" s="73" t="s">
        <v>14</v>
      </c>
      <c r="S9" s="73">
        <v>149951417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5" x14ac:dyDescent="0.25">
      <c r="B10" s="94" t="s">
        <v>15</v>
      </c>
      <c r="C10" s="385">
        <f>IFERROR(VLOOKUP(C8,R2:S295,2,FALSE),"")</f>
        <v>120125820</v>
      </c>
      <c r="D10" s="385"/>
      <c r="E10" s="386"/>
      <c r="F10" s="32"/>
      <c r="H10" s="74" t="s">
        <v>1</v>
      </c>
      <c r="L10" s="74" t="s">
        <v>16</v>
      </c>
      <c r="R10" s="73" t="s">
        <v>17</v>
      </c>
      <c r="S10" s="73">
        <v>250135860</v>
      </c>
      <c r="T10" t="s">
        <v>1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5" x14ac:dyDescent="0.25">
      <c r="B11" s="95" t="s">
        <v>18</v>
      </c>
      <c r="C11" s="397">
        <v>33465</v>
      </c>
      <c r="D11" s="385"/>
      <c r="E11" s="386"/>
      <c r="F11" s="32"/>
      <c r="H11" s="74" t="s">
        <v>19</v>
      </c>
      <c r="L11" s="74" t="s">
        <v>20</v>
      </c>
      <c r="R11" s="73" t="s">
        <v>21</v>
      </c>
      <c r="S11" s="73">
        <v>153720195</v>
      </c>
      <c r="T11" t="s">
        <v>10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25">
      <c r="B12" s="94" t="s">
        <v>22</v>
      </c>
      <c r="C12" s="398" t="s">
        <v>66</v>
      </c>
      <c r="D12" s="398"/>
      <c r="E12" s="399"/>
      <c r="F12" s="32"/>
      <c r="L12" s="74" t="s">
        <v>23</v>
      </c>
      <c r="R12" s="73" t="s">
        <v>24</v>
      </c>
      <c r="S12" s="73">
        <v>154138664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25">
      <c r="B13" s="95"/>
      <c r="C13" s="397"/>
      <c r="D13" s="385"/>
      <c r="E13" s="386"/>
      <c r="F13" s="32"/>
      <c r="L13" s="74" t="s">
        <v>25</v>
      </c>
      <c r="R13" s="73" t="s">
        <v>26</v>
      </c>
      <c r="S13" s="73">
        <v>154111083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5" x14ac:dyDescent="0.25">
      <c r="B14" s="94" t="s">
        <v>27</v>
      </c>
      <c r="C14" s="385" t="s">
        <v>445</v>
      </c>
      <c r="D14" s="385"/>
      <c r="E14" s="386"/>
      <c r="F14" s="32"/>
      <c r="H14" s="74" t="s">
        <v>28</v>
      </c>
      <c r="L14" s="74" t="s">
        <v>29</v>
      </c>
      <c r="R14" s="73" t="s">
        <v>30</v>
      </c>
      <c r="S14" s="73">
        <v>154112751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5" x14ac:dyDescent="0.25">
      <c r="B15" s="94" t="s">
        <v>31</v>
      </c>
      <c r="C15" s="387" t="s">
        <v>446</v>
      </c>
      <c r="D15" s="387"/>
      <c r="E15" s="388"/>
      <c r="F15" s="32"/>
      <c r="H15" s="74" t="s">
        <v>32</v>
      </c>
      <c r="L15" s="74" t="s">
        <v>33</v>
      </c>
      <c r="R15" s="73" t="s">
        <v>34</v>
      </c>
      <c r="S15" s="73">
        <v>152812840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5" x14ac:dyDescent="0.25">
      <c r="B16" s="94"/>
      <c r="C16" s="56"/>
      <c r="D16" s="56"/>
      <c r="E16" s="96"/>
      <c r="F16" s="32"/>
      <c r="H16" s="74" t="s">
        <v>35</v>
      </c>
      <c r="L16" s="74" t="s">
        <v>36</v>
      </c>
      <c r="R16" s="73" t="s">
        <v>37</v>
      </c>
      <c r="S16" s="73">
        <v>152840633</v>
      </c>
      <c r="T16" t="s">
        <v>1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5" x14ac:dyDescent="0.25">
      <c r="B17" s="94"/>
      <c r="C17" s="389" t="s">
        <v>38</v>
      </c>
      <c r="D17" s="390"/>
      <c r="E17" s="391"/>
      <c r="F17" s="32"/>
      <c r="H17" s="74" t="s">
        <v>39</v>
      </c>
      <c r="L17" s="74" t="s">
        <v>40</v>
      </c>
      <c r="R17" s="73" t="s">
        <v>41</v>
      </c>
      <c r="S17" s="73">
        <v>152814478</v>
      </c>
      <c r="T17" t="s">
        <v>12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5" x14ac:dyDescent="0.25">
      <c r="B18" s="94" t="s">
        <v>42</v>
      </c>
      <c r="C18" s="354" t="s">
        <v>43</v>
      </c>
      <c r="D18" s="354"/>
      <c r="E18" s="97" t="s">
        <v>44</v>
      </c>
      <c r="F18" s="32"/>
      <c r="H18" s="74" t="s">
        <v>45</v>
      </c>
      <c r="L18" s="74" t="s">
        <v>46</v>
      </c>
      <c r="R18" s="73" t="s">
        <v>47</v>
      </c>
      <c r="S18" s="73">
        <v>154724428</v>
      </c>
      <c r="T18" t="s">
        <v>10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5" x14ac:dyDescent="0.25">
      <c r="B19" s="98" t="s">
        <v>48</v>
      </c>
      <c r="C19" s="355" t="s">
        <v>447</v>
      </c>
      <c r="D19" s="356"/>
      <c r="E19" s="99">
        <v>1</v>
      </c>
      <c r="F19" s="32"/>
      <c r="H19" s="74" t="s">
        <v>49</v>
      </c>
      <c r="L19" s="74" t="s">
        <v>50</v>
      </c>
      <c r="R19" s="73" t="s">
        <v>51</v>
      </c>
      <c r="S19" s="73">
        <v>154742789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5" x14ac:dyDescent="0.25">
      <c r="B20" s="98" t="s">
        <v>52</v>
      </c>
      <c r="C20" s="355"/>
      <c r="D20" s="356"/>
      <c r="E20" s="99"/>
      <c r="F20" s="32"/>
      <c r="H20" s="74" t="s">
        <v>53</v>
      </c>
      <c r="L20" s="74" t="s">
        <v>54</v>
      </c>
      <c r="R20" s="73" t="s">
        <v>55</v>
      </c>
      <c r="S20" s="73">
        <v>154866655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5" x14ac:dyDescent="0.25">
      <c r="B21" s="98" t="s">
        <v>56</v>
      </c>
      <c r="C21" s="357"/>
      <c r="D21" s="358"/>
      <c r="E21" s="99"/>
      <c r="F21" s="32"/>
      <c r="H21" s="74" t="s">
        <v>57</v>
      </c>
      <c r="R21" s="73" t="s">
        <v>58</v>
      </c>
      <c r="S21" s="73">
        <v>154850665</v>
      </c>
      <c r="T21" t="s">
        <v>1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5" x14ac:dyDescent="0.25">
      <c r="B22" s="98" t="s">
        <v>59</v>
      </c>
      <c r="C22" s="357"/>
      <c r="D22" s="358"/>
      <c r="E22" s="99"/>
      <c r="F22" s="32"/>
      <c r="H22" s="74" t="s">
        <v>60</v>
      </c>
      <c r="R22" s="73" t="s">
        <v>61</v>
      </c>
      <c r="S22" s="73">
        <v>152003098</v>
      </c>
      <c r="T22" t="s">
        <v>12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5" x14ac:dyDescent="0.25">
      <c r="B23" s="98" t="s">
        <v>62</v>
      </c>
      <c r="C23" s="357"/>
      <c r="D23" s="358"/>
      <c r="E23" s="99"/>
      <c r="F23" s="32"/>
      <c r="H23" s="74" t="s">
        <v>63</v>
      </c>
      <c r="R23" s="73" t="s">
        <v>64</v>
      </c>
      <c r="S23" s="73">
        <v>301500997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25">
      <c r="B24" s="98" t="s">
        <v>65</v>
      </c>
      <c r="C24" s="357"/>
      <c r="D24" s="358"/>
      <c r="E24" s="99"/>
      <c r="F24" s="32"/>
      <c r="H24" s="74" t="s">
        <v>66</v>
      </c>
      <c r="R24" s="73" t="s">
        <v>67</v>
      </c>
      <c r="S24" s="73">
        <v>300076944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5" x14ac:dyDescent="0.25">
      <c r="B25" s="98" t="s">
        <v>68</v>
      </c>
      <c r="C25" s="357"/>
      <c r="D25" s="358"/>
      <c r="E25" s="99"/>
      <c r="F25" s="32"/>
      <c r="H25" s="74"/>
      <c r="R25" s="73" t="s">
        <v>69</v>
      </c>
      <c r="S25" s="73">
        <v>152007157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5" x14ac:dyDescent="0.25">
      <c r="B26" s="98" t="s">
        <v>70</v>
      </c>
      <c r="C26" s="355"/>
      <c r="D26" s="356"/>
      <c r="E26" s="99"/>
      <c r="F26" s="32"/>
      <c r="R26" s="73" t="s">
        <v>71</v>
      </c>
      <c r="S26" s="73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5" x14ac:dyDescent="0.25">
      <c r="B27" s="98" t="s">
        <v>72</v>
      </c>
      <c r="C27" s="355"/>
      <c r="D27" s="356"/>
      <c r="E27" s="99"/>
      <c r="F27" s="32"/>
      <c r="R27" s="73" t="s">
        <v>73</v>
      </c>
      <c r="S27" s="73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5" x14ac:dyDescent="0.25">
      <c r="B28" s="98" t="s">
        <v>74</v>
      </c>
      <c r="C28" s="355"/>
      <c r="D28" s="356"/>
      <c r="E28" s="99"/>
      <c r="F28" s="32"/>
      <c r="R28" s="73" t="s">
        <v>75</v>
      </c>
      <c r="S28" s="73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5" x14ac:dyDescent="0.25">
      <c r="B29" s="98" t="s">
        <v>76</v>
      </c>
      <c r="C29" s="338" t="s">
        <v>77</v>
      </c>
      <c r="D29" s="339"/>
      <c r="E29" s="100">
        <f>100%-SUM(E19:E28)</f>
        <v>0</v>
      </c>
      <c r="F29" s="32"/>
      <c r="R29" s="73" t="s">
        <v>78</v>
      </c>
      <c r="S29" s="73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5" x14ac:dyDescent="0.25">
      <c r="B30" s="98"/>
      <c r="C30" s="57"/>
      <c r="D30" s="57"/>
      <c r="E30" s="101"/>
      <c r="F30" s="32"/>
      <c r="R30" s="73" t="s">
        <v>79</v>
      </c>
      <c r="S30" s="73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5" x14ac:dyDescent="0.25">
      <c r="B31" s="102" t="s">
        <v>80</v>
      </c>
      <c r="C31" s="340">
        <v>1</v>
      </c>
      <c r="D31" s="340"/>
      <c r="E31" s="341"/>
      <c r="F31" s="32"/>
      <c r="R31" s="73" t="s">
        <v>81</v>
      </c>
      <c r="S31" s="73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25">
      <c r="B32" s="103" t="s">
        <v>413</v>
      </c>
      <c r="C32" s="342" t="s">
        <v>447</v>
      </c>
      <c r="D32" s="342"/>
      <c r="E32" s="343"/>
      <c r="F32" s="32"/>
      <c r="H32" s="51"/>
      <c r="R32" s="73" t="s">
        <v>82</v>
      </c>
      <c r="S32" s="73">
        <v>155402647</v>
      </c>
      <c r="T32" t="s">
        <v>10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5" x14ac:dyDescent="0.25">
      <c r="B33" s="95"/>
      <c r="C33" s="104"/>
      <c r="D33" s="104"/>
      <c r="E33" s="105"/>
      <c r="F33" s="32"/>
      <c r="I33" s="51"/>
      <c r="J33" s="51"/>
      <c r="M33" s="51"/>
      <c r="N33" s="51"/>
      <c r="O33" s="51"/>
      <c r="P33" s="51"/>
      <c r="Q33" s="51"/>
      <c r="R33" s="73" t="s">
        <v>83</v>
      </c>
      <c r="S33" s="73">
        <v>156916523</v>
      </c>
      <c r="T33" t="s">
        <v>1</v>
      </c>
      <c r="U33" s="51"/>
      <c r="V33" s="5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25">
      <c r="B34" s="106" t="s">
        <v>84</v>
      </c>
      <c r="C34" s="350" t="s">
        <v>228</v>
      </c>
      <c r="D34" s="350"/>
      <c r="E34" s="351"/>
      <c r="F34" s="32"/>
      <c r="R34" s="73" t="s">
        <v>85</v>
      </c>
      <c r="S34" s="73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25">
      <c r="B35" s="106" t="s">
        <v>86</v>
      </c>
      <c r="C35" s="352"/>
      <c r="D35" s="352"/>
      <c r="E35" s="353"/>
      <c r="F35" s="32"/>
      <c r="R35" s="73" t="s">
        <v>87</v>
      </c>
      <c r="S35" s="73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5" x14ac:dyDescent="0.25">
      <c r="B36" s="94"/>
      <c r="C36" s="57"/>
      <c r="D36" s="57"/>
      <c r="E36" s="101"/>
      <c r="F36" s="32"/>
      <c r="R36" s="73" t="s">
        <v>88</v>
      </c>
      <c r="S36" s="73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25">
      <c r="B37" s="94"/>
      <c r="C37" s="346" t="s">
        <v>89</v>
      </c>
      <c r="D37" s="346"/>
      <c r="E37" s="347"/>
      <c r="F37" s="32"/>
      <c r="R37" s="73" t="s">
        <v>90</v>
      </c>
      <c r="S37" s="73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51" customFormat="1" ht="12" customHeight="1" x14ac:dyDescent="0.25">
      <c r="A38" s="32"/>
      <c r="B38" s="107"/>
      <c r="C38" s="348" t="s">
        <v>91</v>
      </c>
      <c r="D38" s="348"/>
      <c r="E38" s="349"/>
      <c r="F38" s="32"/>
      <c r="H38" s="52"/>
      <c r="I38" s="33"/>
      <c r="J38" s="33"/>
      <c r="K38" s="33"/>
      <c r="L38" s="33"/>
      <c r="M38" s="33"/>
      <c r="N38" s="33"/>
      <c r="O38" s="33"/>
      <c r="P38" s="33"/>
      <c r="Q38" s="33"/>
      <c r="R38" s="73" t="s">
        <v>92</v>
      </c>
      <c r="S38" s="73">
        <v>157531950</v>
      </c>
      <c r="T38" t="s">
        <v>1</v>
      </c>
      <c r="U38" s="33"/>
      <c r="V38" s="33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25">
      <c r="B39" s="108"/>
      <c r="C39" s="365" t="s">
        <v>93</v>
      </c>
      <c r="D39" s="365"/>
      <c r="E39" s="366"/>
      <c r="F39" s="32"/>
      <c r="H39" s="52"/>
      <c r="I39" s="52"/>
      <c r="J39" s="52"/>
      <c r="M39" s="52"/>
      <c r="N39" s="52"/>
      <c r="O39" s="52"/>
      <c r="P39" s="52"/>
      <c r="Q39" s="52"/>
      <c r="R39" s="73" t="s">
        <v>94</v>
      </c>
      <c r="S39" s="73">
        <v>157521319</v>
      </c>
      <c r="T39" t="s">
        <v>1</v>
      </c>
      <c r="U39" s="52"/>
      <c r="V39" s="5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5" x14ac:dyDescent="0.25">
      <c r="B40" s="108"/>
      <c r="C40" s="367" t="s">
        <v>95</v>
      </c>
      <c r="D40" s="367"/>
      <c r="E40" s="368"/>
      <c r="F40" s="32"/>
      <c r="I40" s="52"/>
      <c r="J40" s="52"/>
      <c r="M40" s="52"/>
      <c r="N40" s="52"/>
      <c r="O40" s="52"/>
      <c r="P40" s="52"/>
      <c r="Q40" s="52"/>
      <c r="R40" s="73" t="s">
        <v>96</v>
      </c>
      <c r="S40" s="73">
        <v>157536164</v>
      </c>
      <c r="T40" t="s">
        <v>1</v>
      </c>
      <c r="U40" s="52"/>
      <c r="V40" s="5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">
      <c r="B41" s="109" t="s">
        <v>97</v>
      </c>
      <c r="C41" s="176" t="s">
        <v>98</v>
      </c>
      <c r="D41" s="34"/>
      <c r="E41" s="177" t="s">
        <v>442</v>
      </c>
      <c r="F41" s="32"/>
      <c r="H41" s="52"/>
      <c r="R41" s="73" t="s">
        <v>100</v>
      </c>
      <c r="S41" s="73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5" x14ac:dyDescent="0.25">
      <c r="B42" s="111" t="s">
        <v>101</v>
      </c>
      <c r="C42" s="29">
        <v>7910</v>
      </c>
      <c r="D42" s="58"/>
      <c r="E42" s="112">
        <v>8140.6</v>
      </c>
      <c r="F42" s="32"/>
      <c r="H42" s="52"/>
      <c r="I42" s="52"/>
      <c r="J42" s="52"/>
      <c r="M42" s="52"/>
      <c r="N42" s="52"/>
      <c r="O42" s="52"/>
      <c r="P42" s="52"/>
      <c r="Q42" s="52"/>
      <c r="R42" s="73" t="s">
        <v>102</v>
      </c>
      <c r="S42" s="73">
        <v>158161361</v>
      </c>
      <c r="T42" t="s">
        <v>1</v>
      </c>
      <c r="U42" s="52"/>
      <c r="V42" s="5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5" x14ac:dyDescent="0.25">
      <c r="B43" s="111" t="s">
        <v>103</v>
      </c>
      <c r="C43" s="28">
        <v>6036.6</v>
      </c>
      <c r="D43" s="58"/>
      <c r="E43" s="113">
        <v>6317.6</v>
      </c>
      <c r="F43" s="32"/>
      <c r="I43" s="52"/>
      <c r="J43" s="52"/>
      <c r="K43" s="53"/>
      <c r="L43" s="54"/>
      <c r="M43" s="52"/>
      <c r="N43" s="52"/>
      <c r="O43" s="52"/>
      <c r="P43" s="52"/>
      <c r="Q43" s="52"/>
      <c r="R43" s="73" t="s">
        <v>104</v>
      </c>
      <c r="S43" s="73">
        <v>158275315</v>
      </c>
      <c r="T43" t="s">
        <v>1</v>
      </c>
      <c r="U43" s="52"/>
      <c r="V43" s="5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52" customFormat="1" ht="15" x14ac:dyDescent="0.25">
      <c r="A44" s="32"/>
      <c r="B44" s="114" t="s">
        <v>105</v>
      </c>
      <c r="C44" s="36">
        <f>+C42-C43</f>
        <v>1873.3999999999996</v>
      </c>
      <c r="D44" s="58"/>
      <c r="E44" s="115">
        <f>+E42-E43</f>
        <v>1823</v>
      </c>
      <c r="F44" s="32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73" t="s">
        <v>106</v>
      </c>
      <c r="S44" s="73">
        <v>158737526</v>
      </c>
      <c r="T44" t="s">
        <v>10</v>
      </c>
      <c r="U44" s="33"/>
      <c r="V44" s="33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52" customFormat="1" ht="15" x14ac:dyDescent="0.25">
      <c r="A45" s="32"/>
      <c r="B45" s="111" t="s">
        <v>107</v>
      </c>
      <c r="C45" s="31"/>
      <c r="D45" s="38"/>
      <c r="E45" s="337"/>
      <c r="F45" s="32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73" t="s">
        <v>108</v>
      </c>
      <c r="S45" s="73">
        <v>158834726</v>
      </c>
      <c r="T45" t="s">
        <v>1</v>
      </c>
      <c r="U45" s="33"/>
      <c r="V45" s="33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5" x14ac:dyDescent="0.25">
      <c r="B46" s="111" t="s">
        <v>109</v>
      </c>
      <c r="C46" s="27">
        <v>567.20000000000005</v>
      </c>
      <c r="D46" s="38"/>
      <c r="E46" s="116">
        <v>740</v>
      </c>
      <c r="F46" s="32"/>
      <c r="R46" s="73" t="s">
        <v>110</v>
      </c>
      <c r="S46" s="73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52" customFormat="1" ht="15" x14ac:dyDescent="0.25">
      <c r="A47" s="32"/>
      <c r="B47" s="114" t="s">
        <v>111</v>
      </c>
      <c r="C47" s="36">
        <f>+C44-C45-C46</f>
        <v>1306.1999999999996</v>
      </c>
      <c r="D47" s="58"/>
      <c r="E47" s="115">
        <f>+E44-E45-E46</f>
        <v>1083</v>
      </c>
      <c r="F47" s="32"/>
      <c r="I47" s="33"/>
      <c r="J47" s="33"/>
      <c r="K47" s="33"/>
      <c r="L47" s="33"/>
      <c r="M47" s="33"/>
      <c r="N47" s="33"/>
      <c r="O47" s="33"/>
      <c r="P47" s="33"/>
      <c r="Q47" s="33"/>
      <c r="R47" s="73" t="s">
        <v>112</v>
      </c>
      <c r="S47" s="73">
        <v>258847030</v>
      </c>
      <c r="T47" t="s">
        <v>10</v>
      </c>
      <c r="U47" s="33"/>
      <c r="V47" s="33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52" customFormat="1" ht="15" x14ac:dyDescent="0.25">
      <c r="A48" s="32"/>
      <c r="B48" s="111" t="s">
        <v>113</v>
      </c>
      <c r="C48" s="31"/>
      <c r="D48" s="38"/>
      <c r="E48" s="117"/>
      <c r="F48" s="32"/>
      <c r="H48" s="33"/>
      <c r="K48" s="33"/>
      <c r="L48" s="33"/>
      <c r="R48" s="73" t="s">
        <v>114</v>
      </c>
      <c r="S48" s="73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5" x14ac:dyDescent="0.25">
      <c r="B49" s="111" t="s">
        <v>115</v>
      </c>
      <c r="C49" s="27">
        <v>25.1</v>
      </c>
      <c r="D49" s="38"/>
      <c r="E49" s="118">
        <v>83.9</v>
      </c>
      <c r="F49" s="32"/>
      <c r="H49" s="52"/>
      <c r="R49" s="73" t="s">
        <v>116</v>
      </c>
      <c r="S49" s="73">
        <v>235014830</v>
      </c>
      <c r="T49" t="s">
        <v>12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5" x14ac:dyDescent="0.25">
      <c r="B50" s="111" t="s">
        <v>117</v>
      </c>
      <c r="C50" s="37">
        <f>C51-C52</f>
        <v>-1.5000000000000004</v>
      </c>
      <c r="D50" s="58"/>
      <c r="E50" s="119">
        <f>E51-E52</f>
        <v>-18.900000000000002</v>
      </c>
      <c r="F50" s="32"/>
      <c r="I50" s="52"/>
      <c r="J50" s="52"/>
      <c r="M50" s="52"/>
      <c r="N50" s="52"/>
      <c r="O50" s="52"/>
      <c r="P50" s="52"/>
      <c r="Q50" s="52"/>
      <c r="R50" s="73" t="s">
        <v>118</v>
      </c>
      <c r="S50" s="73">
        <v>133154754</v>
      </c>
      <c r="T50" t="s">
        <v>1</v>
      </c>
      <c r="U50" s="52"/>
      <c r="V50" s="5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5" x14ac:dyDescent="0.25">
      <c r="B51" s="120" t="s">
        <v>119</v>
      </c>
      <c r="C51" s="30">
        <v>3.9</v>
      </c>
      <c r="D51" s="38"/>
      <c r="E51" s="121">
        <v>1.4</v>
      </c>
      <c r="F51" s="32"/>
      <c r="I51" s="52"/>
      <c r="J51" s="52"/>
      <c r="M51" s="52"/>
      <c r="N51" s="52"/>
      <c r="O51" s="52"/>
      <c r="P51" s="52"/>
      <c r="Q51" s="52"/>
      <c r="R51" s="73" t="s">
        <v>120</v>
      </c>
      <c r="S51" s="73">
        <v>132751369</v>
      </c>
      <c r="T51" t="s">
        <v>1</v>
      </c>
      <c r="U51" s="52"/>
      <c r="V51" s="5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5" x14ac:dyDescent="0.25">
      <c r="B52" s="120" t="s">
        <v>121</v>
      </c>
      <c r="C52" s="28">
        <v>5.4</v>
      </c>
      <c r="D52" s="38"/>
      <c r="E52" s="122">
        <v>20.3</v>
      </c>
      <c r="F52" s="32"/>
      <c r="I52" s="52"/>
      <c r="J52" s="52"/>
      <c r="M52" s="52"/>
      <c r="N52" s="52"/>
      <c r="O52" s="52"/>
      <c r="P52" s="52"/>
      <c r="Q52" s="52"/>
      <c r="R52" s="73" t="s">
        <v>122</v>
      </c>
      <c r="S52" s="73">
        <v>132616649</v>
      </c>
      <c r="T52" t="s">
        <v>1</v>
      </c>
      <c r="U52" s="52"/>
      <c r="V52" s="5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52" customFormat="1" ht="15" x14ac:dyDescent="0.25">
      <c r="A53" s="32"/>
      <c r="B53" s="114" t="s">
        <v>123</v>
      </c>
      <c r="C53" s="36">
        <f>+C47+C48+C49+C50</f>
        <v>1329.7999999999995</v>
      </c>
      <c r="D53" s="58"/>
      <c r="E53" s="115">
        <f>+E47+E48+E49+E50</f>
        <v>1148</v>
      </c>
      <c r="F53" s="32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73" t="s">
        <v>124</v>
      </c>
      <c r="S53" s="73">
        <v>132684155</v>
      </c>
      <c r="T53" t="s">
        <v>1</v>
      </c>
      <c r="U53" s="33"/>
      <c r="V53" s="33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5" x14ac:dyDescent="0.25">
      <c r="B54" s="111" t="s">
        <v>125</v>
      </c>
      <c r="C54" s="11">
        <v>0</v>
      </c>
      <c r="D54" s="39"/>
      <c r="E54" s="123">
        <v>0</v>
      </c>
      <c r="F54" s="32"/>
      <c r="R54" s="73" t="s">
        <v>126</v>
      </c>
      <c r="S54" s="73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52" customFormat="1" ht="15" x14ac:dyDescent="0.25">
      <c r="A55" s="32"/>
      <c r="B55" s="114" t="s">
        <v>127</v>
      </c>
      <c r="C55" s="36">
        <f>C53-C54</f>
        <v>1329.7999999999995</v>
      </c>
      <c r="D55" s="58"/>
      <c r="E55" s="115">
        <f>E53-E54</f>
        <v>1148</v>
      </c>
      <c r="F55" s="32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73" t="s">
        <v>128</v>
      </c>
      <c r="S55" s="73">
        <v>133607044</v>
      </c>
      <c r="T55" t="s">
        <v>1</v>
      </c>
      <c r="U55" s="33"/>
      <c r="V55" s="33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52" customFormat="1" ht="15" x14ac:dyDescent="0.25">
      <c r="A56" s="32"/>
      <c r="B56" s="124"/>
      <c r="C56" s="64"/>
      <c r="D56" s="58"/>
      <c r="E56" s="125"/>
      <c r="F56" s="32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73" t="s">
        <v>129</v>
      </c>
      <c r="S56" s="73">
        <v>135641038</v>
      </c>
      <c r="T56" t="s">
        <v>1</v>
      </c>
      <c r="U56" s="33"/>
      <c r="V56" s="33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52" customFormat="1" ht="30" customHeight="1" x14ac:dyDescent="0.25">
      <c r="A57" s="32"/>
      <c r="B57" s="108"/>
      <c r="C57" s="346" t="s">
        <v>89</v>
      </c>
      <c r="D57" s="346"/>
      <c r="E57" s="347"/>
      <c r="F57" s="32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73" t="s">
        <v>130</v>
      </c>
      <c r="S57" s="73">
        <v>132532496</v>
      </c>
      <c r="T57" t="s">
        <v>1</v>
      </c>
      <c r="U57" s="33"/>
      <c r="V57" s="33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">
      <c r="B58" s="109" t="s">
        <v>131</v>
      </c>
      <c r="C58" s="216" t="s">
        <v>132</v>
      </c>
      <c r="D58" s="34"/>
      <c r="E58" s="217" t="s">
        <v>133</v>
      </c>
      <c r="F58" s="32"/>
      <c r="R58" s="73" t="s">
        <v>134</v>
      </c>
      <c r="S58" s="73">
        <v>132626180</v>
      </c>
      <c r="T58" t="s">
        <v>10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5" x14ac:dyDescent="0.25">
      <c r="B59" s="126" t="s">
        <v>135</v>
      </c>
      <c r="C59" s="1">
        <v>336.5</v>
      </c>
      <c r="D59" s="35"/>
      <c r="E59" s="121">
        <v>308.60000000000002</v>
      </c>
      <c r="F59" s="32"/>
      <c r="I59" s="52"/>
      <c r="J59" s="52"/>
      <c r="M59" s="52"/>
      <c r="N59" s="52"/>
      <c r="O59" s="52"/>
      <c r="P59" s="52"/>
      <c r="Q59" s="52"/>
      <c r="R59" s="73" t="s">
        <v>136</v>
      </c>
      <c r="S59" s="73">
        <v>133810450</v>
      </c>
      <c r="T59" t="s">
        <v>10</v>
      </c>
      <c r="U59" s="52"/>
      <c r="V59" s="5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5" x14ac:dyDescent="0.25">
      <c r="B60" s="126" t="s">
        <v>137</v>
      </c>
      <c r="C60" s="26">
        <v>21990</v>
      </c>
      <c r="D60" s="38"/>
      <c r="E60" s="127">
        <v>25272.9</v>
      </c>
      <c r="F60" s="32"/>
      <c r="R60" s="73" t="s">
        <v>138</v>
      </c>
      <c r="S60" s="73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5" x14ac:dyDescent="0.25">
      <c r="B61" s="126" t="s">
        <v>139</v>
      </c>
      <c r="C61" s="26"/>
      <c r="D61" s="38"/>
      <c r="E61" s="127"/>
      <c r="F61" s="32"/>
      <c r="R61" s="73" t="s">
        <v>140</v>
      </c>
      <c r="S61" s="73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5" x14ac:dyDescent="0.25">
      <c r="B62" s="126" t="s">
        <v>141</v>
      </c>
      <c r="C62" s="26"/>
      <c r="D62" s="38"/>
      <c r="E62" s="127"/>
      <c r="F62" s="32"/>
      <c r="R62" s="73" t="s">
        <v>142</v>
      </c>
      <c r="S62" s="73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5" x14ac:dyDescent="0.25">
      <c r="B63" s="128" t="s">
        <v>143</v>
      </c>
      <c r="C63" s="59">
        <f>SUM(C59:C62)</f>
        <v>22326.5</v>
      </c>
      <c r="D63" s="58"/>
      <c r="E63" s="129">
        <f>SUM(E59:E62)</f>
        <v>25581.5</v>
      </c>
      <c r="F63" s="32"/>
      <c r="R63" s="73" t="s">
        <v>144</v>
      </c>
      <c r="S63" s="73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52" customFormat="1" ht="15" x14ac:dyDescent="0.25">
      <c r="A64" s="32"/>
      <c r="B64" s="108"/>
      <c r="C64" s="42"/>
      <c r="D64" s="58"/>
      <c r="E64" s="130"/>
      <c r="F64" s="32"/>
      <c r="I64" s="33"/>
      <c r="J64" s="33"/>
      <c r="K64" s="33"/>
      <c r="L64" s="33"/>
      <c r="M64" s="33"/>
      <c r="N64" s="33"/>
      <c r="O64" s="33"/>
      <c r="P64" s="33"/>
      <c r="Q64" s="33"/>
      <c r="R64" s="73" t="s">
        <v>145</v>
      </c>
      <c r="S64" s="73">
        <v>161130867</v>
      </c>
      <c r="T64" t="s">
        <v>1</v>
      </c>
      <c r="U64" s="33"/>
      <c r="V64" s="33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25">
      <c r="B65" s="131" t="s">
        <v>146</v>
      </c>
      <c r="C65" s="30">
        <v>1737.3</v>
      </c>
      <c r="D65" s="38"/>
      <c r="E65" s="121">
        <v>276.10000000000002</v>
      </c>
      <c r="F65" s="32"/>
      <c r="H65" s="52"/>
      <c r="I65" s="52"/>
      <c r="J65" s="52"/>
      <c r="M65" s="52"/>
      <c r="N65" s="52"/>
      <c r="O65" s="52"/>
      <c r="P65" s="52"/>
      <c r="Q65" s="52"/>
      <c r="R65" s="73" t="s">
        <v>147</v>
      </c>
      <c r="S65" s="73">
        <v>161186428</v>
      </c>
      <c r="T65" t="s">
        <v>1</v>
      </c>
      <c r="U65" s="52"/>
      <c r="V65" s="5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25">
      <c r="B66" s="132" t="s">
        <v>148</v>
      </c>
      <c r="C66" s="26">
        <v>3036.4</v>
      </c>
      <c r="D66" s="38"/>
      <c r="E66" s="127">
        <v>1660</v>
      </c>
      <c r="F66" s="32"/>
      <c r="H66" s="52"/>
      <c r="I66" s="52"/>
      <c r="J66" s="52"/>
      <c r="M66" s="52"/>
      <c r="N66" s="52"/>
      <c r="O66" s="52"/>
      <c r="P66" s="52"/>
      <c r="Q66" s="52"/>
      <c r="R66" s="73" t="s">
        <v>149</v>
      </c>
      <c r="S66" s="73">
        <v>162559136</v>
      </c>
      <c r="T66" t="s">
        <v>1</v>
      </c>
      <c r="U66" s="52"/>
      <c r="V66" s="5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5" x14ac:dyDescent="0.25">
      <c r="B67" s="133" t="s">
        <v>150</v>
      </c>
      <c r="C67" s="26">
        <v>11.7</v>
      </c>
      <c r="D67" s="38"/>
      <c r="E67" s="127">
        <v>18</v>
      </c>
      <c r="F67" s="32"/>
      <c r="H67" s="52"/>
      <c r="I67" s="52"/>
      <c r="J67" s="52"/>
      <c r="M67" s="52"/>
      <c r="N67" s="52"/>
      <c r="O67" s="52"/>
      <c r="P67" s="52"/>
      <c r="Q67" s="52"/>
      <c r="R67" s="73" t="s">
        <v>151</v>
      </c>
      <c r="S67" s="73">
        <v>162441351</v>
      </c>
      <c r="T67" t="s">
        <v>1</v>
      </c>
      <c r="U67" s="52"/>
      <c r="V67" s="5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5" x14ac:dyDescent="0.25">
      <c r="B68" s="133" t="s">
        <v>152</v>
      </c>
      <c r="C68" s="28"/>
      <c r="D68" s="38"/>
      <c r="E68" s="122"/>
      <c r="F68" s="32"/>
      <c r="H68" s="52"/>
      <c r="I68" s="52"/>
      <c r="J68" s="52"/>
      <c r="M68" s="52"/>
      <c r="N68" s="52"/>
      <c r="O68" s="52"/>
      <c r="P68" s="52"/>
      <c r="Q68" s="52"/>
      <c r="R68" s="73" t="s">
        <v>153</v>
      </c>
      <c r="S68" s="73">
        <v>162732556</v>
      </c>
      <c r="T68" t="s">
        <v>1</v>
      </c>
      <c r="U68" s="52"/>
      <c r="V68" s="5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5" x14ac:dyDescent="0.25">
      <c r="B69" s="128" t="s">
        <v>154</v>
      </c>
      <c r="C69" s="59">
        <f>SUM(C65:C68)</f>
        <v>4785.3999999999996</v>
      </c>
      <c r="D69" s="58"/>
      <c r="E69" s="129">
        <f>SUM(E65:E68)</f>
        <v>1954.1</v>
      </c>
      <c r="F69" s="32"/>
      <c r="I69" s="52"/>
      <c r="J69" s="52"/>
      <c r="M69" s="52"/>
      <c r="N69" s="52"/>
      <c r="O69" s="52"/>
      <c r="P69" s="52"/>
      <c r="Q69" s="52"/>
      <c r="R69" s="73" t="s">
        <v>155</v>
      </c>
      <c r="S69" s="73">
        <v>162468366</v>
      </c>
      <c r="T69" t="s">
        <v>10</v>
      </c>
      <c r="U69" s="52"/>
      <c r="V69" s="5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52" customFormat="1" ht="10.5" customHeight="1" x14ac:dyDescent="0.25">
      <c r="A70" s="32"/>
      <c r="B70" s="128"/>
      <c r="C70" s="59"/>
      <c r="D70" s="58"/>
      <c r="E70" s="129"/>
      <c r="F70" s="32"/>
      <c r="I70" s="33"/>
      <c r="J70" s="33"/>
      <c r="K70" s="33"/>
      <c r="L70" s="33"/>
      <c r="M70" s="33"/>
      <c r="N70" s="33"/>
      <c r="O70" s="33"/>
      <c r="P70" s="33"/>
      <c r="Q70" s="33"/>
      <c r="R70" s="73" t="s">
        <v>156</v>
      </c>
      <c r="S70" s="73">
        <v>140089260</v>
      </c>
      <c r="T70" t="s">
        <v>12</v>
      </c>
      <c r="U70" s="33"/>
      <c r="V70" s="33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52" customFormat="1" ht="15" x14ac:dyDescent="0.25">
      <c r="A71" s="32"/>
      <c r="B71" s="128" t="s">
        <v>157</v>
      </c>
      <c r="C71" s="12">
        <v>257.3</v>
      </c>
      <c r="D71" s="39"/>
      <c r="E71" s="134">
        <v>12989.3</v>
      </c>
      <c r="F71" s="32"/>
      <c r="H71" s="33"/>
      <c r="K71" s="33"/>
      <c r="L71" s="33"/>
      <c r="R71" s="73" t="s">
        <v>158</v>
      </c>
      <c r="S71" s="73">
        <v>140249252</v>
      </c>
      <c r="T71" t="s">
        <v>12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52" customFormat="1" ht="15" x14ac:dyDescent="0.25">
      <c r="A72" s="32"/>
      <c r="B72" s="128"/>
      <c r="C72" s="59"/>
      <c r="D72" s="58"/>
      <c r="E72" s="129"/>
      <c r="F72" s="32"/>
      <c r="I72" s="33"/>
      <c r="J72" s="33"/>
      <c r="K72" s="33"/>
      <c r="L72" s="33"/>
      <c r="M72" s="33"/>
      <c r="N72" s="33"/>
      <c r="O72" s="33"/>
      <c r="P72" s="33"/>
      <c r="Q72" s="33"/>
      <c r="R72" s="73" t="s">
        <v>159</v>
      </c>
      <c r="S72" s="73">
        <v>163743744</v>
      </c>
      <c r="T72" t="s">
        <v>1</v>
      </c>
      <c r="U72" s="33"/>
      <c r="V72" s="33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52" customFormat="1" ht="15" x14ac:dyDescent="0.25">
      <c r="A73" s="32"/>
      <c r="B73" s="128" t="s">
        <v>160</v>
      </c>
      <c r="C73" s="26"/>
      <c r="D73" s="38"/>
      <c r="E73" s="127"/>
      <c r="F73" s="32"/>
      <c r="K73" s="33"/>
      <c r="L73" s="33"/>
      <c r="R73" s="73" t="s">
        <v>161</v>
      </c>
      <c r="S73" s="73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52" customFormat="1" ht="15" x14ac:dyDescent="0.25">
      <c r="A74" s="32"/>
      <c r="B74" s="108"/>
      <c r="C74" s="60"/>
      <c r="D74" s="58"/>
      <c r="E74" s="130"/>
      <c r="F74" s="32"/>
      <c r="K74" s="33"/>
      <c r="L74" s="33"/>
      <c r="R74" s="73" t="s">
        <v>162</v>
      </c>
      <c r="S74" s="73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25">
      <c r="B75" s="135" t="s">
        <v>163</v>
      </c>
      <c r="C75" s="59">
        <f>SUM(C63,C69,C71,C73)</f>
        <v>27369.200000000001</v>
      </c>
      <c r="D75" s="58"/>
      <c r="E75" s="129">
        <f>SUM(E63,E69,E71,E73)</f>
        <v>40524.899999999994</v>
      </c>
      <c r="F75" s="32"/>
      <c r="H75" s="52"/>
      <c r="I75" s="52"/>
      <c r="J75" s="52"/>
      <c r="M75" s="52"/>
      <c r="N75" s="52"/>
      <c r="O75" s="52"/>
      <c r="P75" s="52"/>
      <c r="Q75" s="52"/>
      <c r="R75" s="73" t="s">
        <v>164</v>
      </c>
      <c r="S75" s="73">
        <v>140842886</v>
      </c>
      <c r="T75" t="s">
        <v>1</v>
      </c>
      <c r="U75" s="52"/>
      <c r="V75" s="5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52" customFormat="1" ht="15" x14ac:dyDescent="0.25">
      <c r="A76" s="32"/>
      <c r="B76" s="136"/>
      <c r="C76" s="60"/>
      <c r="D76" s="58"/>
      <c r="E76" s="130"/>
      <c r="F76" s="32"/>
      <c r="K76" s="33"/>
      <c r="L76" s="33"/>
      <c r="R76" s="73" t="s">
        <v>165</v>
      </c>
      <c r="S76" s="73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75" x14ac:dyDescent="0.25">
      <c r="B77" s="137" t="s">
        <v>166</v>
      </c>
      <c r="C77" s="4">
        <v>22595.3</v>
      </c>
      <c r="D77" s="38"/>
      <c r="E77" s="127">
        <v>22595.3</v>
      </c>
      <c r="F77" s="32"/>
      <c r="H77" s="52"/>
      <c r="I77" s="52"/>
      <c r="J77" s="52"/>
      <c r="M77" s="52"/>
      <c r="N77" s="52"/>
      <c r="O77" s="52"/>
      <c r="P77" s="52"/>
      <c r="Q77" s="52"/>
      <c r="R77" s="73" t="s">
        <v>167</v>
      </c>
      <c r="S77" s="73">
        <v>141525547</v>
      </c>
      <c r="T77" t="s">
        <v>1</v>
      </c>
      <c r="U77" s="52"/>
      <c r="V77" s="5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52" customFormat="1" ht="15.75" customHeight="1" x14ac:dyDescent="0.25">
      <c r="A78" s="32"/>
      <c r="B78" s="138" t="s">
        <v>168</v>
      </c>
      <c r="C78" s="4">
        <v>22595.3</v>
      </c>
      <c r="D78" s="38"/>
      <c r="E78" s="127">
        <v>22595.3</v>
      </c>
      <c r="F78" s="32"/>
      <c r="K78" s="33"/>
      <c r="L78" s="33"/>
      <c r="R78" s="73" t="s">
        <v>169</v>
      </c>
      <c r="S78" s="73">
        <v>140786882</v>
      </c>
      <c r="T78" t="s">
        <v>10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52" customFormat="1" ht="24.75" x14ac:dyDescent="0.25">
      <c r="A79" s="32"/>
      <c r="B79" s="137" t="s">
        <v>170</v>
      </c>
      <c r="C79" s="4"/>
      <c r="D79" s="38"/>
      <c r="E79" s="127"/>
      <c r="F79" s="32"/>
      <c r="K79" s="33"/>
      <c r="L79" s="33"/>
      <c r="R79" s="73" t="s">
        <v>171</v>
      </c>
      <c r="S79" s="73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52" customFormat="1" ht="15" x14ac:dyDescent="0.25">
      <c r="A80" s="32"/>
      <c r="B80" s="137" t="s">
        <v>172</v>
      </c>
      <c r="C80" s="4"/>
      <c r="D80" s="38"/>
      <c r="E80" s="127"/>
      <c r="F80" s="32"/>
      <c r="K80" s="33"/>
      <c r="L80" s="33"/>
      <c r="R80" s="73" t="s">
        <v>173</v>
      </c>
      <c r="S80" s="73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52" customFormat="1" ht="15" x14ac:dyDescent="0.25">
      <c r="A81" s="32"/>
      <c r="B81" s="139" t="s">
        <v>174</v>
      </c>
      <c r="C81" s="4"/>
      <c r="D81" s="38"/>
      <c r="E81" s="127"/>
      <c r="F81" s="32"/>
      <c r="K81" s="33"/>
      <c r="L81" s="33"/>
      <c r="R81" s="73" t="s">
        <v>175</v>
      </c>
      <c r="S81" s="73">
        <v>163934977</v>
      </c>
      <c r="T81" t="s">
        <v>10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52" customFormat="1" ht="15" x14ac:dyDescent="0.25">
      <c r="A82" s="32"/>
      <c r="B82" s="137" t="s">
        <v>176</v>
      </c>
      <c r="C82" s="4"/>
      <c r="D82" s="38"/>
      <c r="E82" s="127"/>
      <c r="F82" s="32"/>
      <c r="K82" s="33"/>
      <c r="L82" s="33"/>
      <c r="R82" s="73" t="s">
        <v>177</v>
      </c>
      <c r="S82" s="73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52" customFormat="1" ht="15" x14ac:dyDescent="0.25">
      <c r="A83" s="32"/>
      <c r="B83" s="137" t="s">
        <v>178</v>
      </c>
      <c r="C83" s="4">
        <v>589</v>
      </c>
      <c r="D83" s="38"/>
      <c r="E83" s="127">
        <v>1918.8</v>
      </c>
      <c r="F83" s="32"/>
      <c r="H83" s="33"/>
      <c r="K83" s="33"/>
      <c r="L83" s="33"/>
      <c r="R83" s="73" t="s">
        <v>179</v>
      </c>
      <c r="S83" s="73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52" customFormat="1" ht="15" x14ac:dyDescent="0.25">
      <c r="A84" s="32"/>
      <c r="B84" s="138" t="s">
        <v>180</v>
      </c>
      <c r="C84" s="4">
        <v>488.2</v>
      </c>
      <c r="D84" s="38"/>
      <c r="E84" s="127">
        <v>1818</v>
      </c>
      <c r="F84" s="32"/>
      <c r="I84" s="33"/>
      <c r="J84" s="33"/>
      <c r="K84" s="33"/>
      <c r="L84" s="33"/>
      <c r="M84" s="33"/>
      <c r="N84" s="33"/>
      <c r="O84" s="33"/>
      <c r="P84" s="33"/>
      <c r="Q84" s="33"/>
      <c r="R84" s="73" t="s">
        <v>181</v>
      </c>
      <c r="S84" s="73">
        <v>300531865</v>
      </c>
      <c r="T84" t="s">
        <v>1</v>
      </c>
      <c r="U84" s="33"/>
      <c r="V84" s="33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52" customFormat="1" ht="15" x14ac:dyDescent="0.25">
      <c r="A85" s="32"/>
      <c r="B85" s="137" t="s">
        <v>182</v>
      </c>
      <c r="C85" s="4">
        <v>1329.8</v>
      </c>
      <c r="D85" s="38"/>
      <c r="E85" s="127">
        <v>1147.7</v>
      </c>
      <c r="F85" s="32"/>
      <c r="K85" s="33"/>
      <c r="L85" s="33"/>
      <c r="R85" s="73" t="s">
        <v>183</v>
      </c>
      <c r="S85" s="73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52" customFormat="1" ht="15" x14ac:dyDescent="0.25">
      <c r="A86" s="32"/>
      <c r="B86" s="114" t="s">
        <v>184</v>
      </c>
      <c r="C86" s="59">
        <f>SUM(C77,C79:C83,C85:C85)</f>
        <v>24514.1</v>
      </c>
      <c r="D86" s="58"/>
      <c r="E86" s="129">
        <f>SUM(E77,E79:E83,E85:E85)</f>
        <v>25661.8</v>
      </c>
      <c r="F86" s="32"/>
      <c r="K86" s="33"/>
      <c r="L86" s="33"/>
      <c r="R86" s="73" t="s">
        <v>185</v>
      </c>
      <c r="S86" s="73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52" customFormat="1" ht="15" x14ac:dyDescent="0.25">
      <c r="A87" s="32"/>
      <c r="B87" s="111"/>
      <c r="C87" s="60"/>
      <c r="D87" s="58"/>
      <c r="E87" s="130"/>
      <c r="F87" s="32"/>
      <c r="G87" s="33"/>
      <c r="K87" s="33"/>
      <c r="L87" s="33"/>
      <c r="R87" s="73" t="s">
        <v>186</v>
      </c>
      <c r="S87" s="73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52" customFormat="1" ht="15" x14ac:dyDescent="0.25">
      <c r="A88" s="32"/>
      <c r="B88" s="114" t="s">
        <v>187</v>
      </c>
      <c r="C88" s="12"/>
      <c r="D88" s="43"/>
      <c r="E88" s="140"/>
      <c r="F88" s="32"/>
      <c r="G88" s="33"/>
      <c r="H88" s="33"/>
      <c r="K88" s="33"/>
      <c r="L88" s="33"/>
      <c r="R88" s="73" t="s">
        <v>188</v>
      </c>
      <c r="S88" s="73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52" customFormat="1" ht="15" x14ac:dyDescent="0.25">
      <c r="A89" s="32"/>
      <c r="B89" s="114"/>
      <c r="C89" s="60"/>
      <c r="D89" s="58"/>
      <c r="E89" s="130"/>
      <c r="F89" s="32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73" t="s">
        <v>189</v>
      </c>
      <c r="S89" s="73">
        <v>165219441</v>
      </c>
      <c r="T89" t="s">
        <v>1</v>
      </c>
      <c r="U89" s="33"/>
      <c r="V89" s="33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5" x14ac:dyDescent="0.25">
      <c r="B90" s="114" t="s">
        <v>190</v>
      </c>
      <c r="C90" s="11"/>
      <c r="D90" s="39"/>
      <c r="E90" s="123"/>
      <c r="F90" s="32"/>
      <c r="R90" s="73" t="s">
        <v>191</v>
      </c>
      <c r="S90" s="73">
        <v>165171377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52" customFormat="1" ht="15" x14ac:dyDescent="0.25">
      <c r="A91" s="32"/>
      <c r="B91" s="111"/>
      <c r="C91" s="60"/>
      <c r="D91" s="58"/>
      <c r="E91" s="130"/>
      <c r="F91" s="32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73" t="s">
        <v>192</v>
      </c>
      <c r="S91" s="73">
        <v>251168030</v>
      </c>
      <c r="T91" t="s">
        <v>1</v>
      </c>
      <c r="U91" s="33"/>
      <c r="V91" s="33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52" customFormat="1" ht="15" x14ac:dyDescent="0.25">
      <c r="A92" s="32"/>
      <c r="B92" s="120" t="s">
        <v>193</v>
      </c>
      <c r="C92" s="26">
        <v>213.5</v>
      </c>
      <c r="D92" s="38"/>
      <c r="E92" s="127">
        <v>13016.2</v>
      </c>
      <c r="F92" s="32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73" t="s">
        <v>194</v>
      </c>
      <c r="S92" s="73">
        <v>151425755</v>
      </c>
      <c r="T92" t="s">
        <v>1</v>
      </c>
      <c r="U92" s="33"/>
      <c r="V92" s="33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52" customFormat="1" ht="12.75" customHeight="1" x14ac:dyDescent="0.25">
      <c r="A93" s="32"/>
      <c r="B93" s="141" t="s">
        <v>195</v>
      </c>
      <c r="C93" s="4">
        <v>213.5</v>
      </c>
      <c r="D93" s="38"/>
      <c r="E93" s="127">
        <v>13016.2</v>
      </c>
      <c r="F93" s="32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73" t="s">
        <v>196</v>
      </c>
      <c r="S93" s="73">
        <v>151104226</v>
      </c>
      <c r="T93" t="s">
        <v>1</v>
      </c>
      <c r="U93" s="33"/>
      <c r="V93" s="33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25">
      <c r="B94" s="120" t="s">
        <v>197</v>
      </c>
      <c r="C94" s="4">
        <v>2641.6</v>
      </c>
      <c r="D94" s="38"/>
      <c r="E94" s="127">
        <v>1846.9</v>
      </c>
      <c r="F94" s="32"/>
      <c r="H94" s="52"/>
      <c r="R94" s="73" t="s">
        <v>198</v>
      </c>
      <c r="S94" s="73">
        <v>151005356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25">
      <c r="B95" s="141" t="s">
        <v>199</v>
      </c>
      <c r="C95" s="4">
        <v>81.400000000000006</v>
      </c>
      <c r="D95" s="38"/>
      <c r="E95" s="127">
        <v>0</v>
      </c>
      <c r="F95" s="32"/>
      <c r="H95" s="52"/>
      <c r="I95" s="52"/>
      <c r="J95" s="52"/>
      <c r="M95" s="52"/>
      <c r="N95" s="52"/>
      <c r="O95" s="52"/>
      <c r="P95" s="52"/>
      <c r="Q95" s="52"/>
      <c r="R95" s="73" t="s">
        <v>200</v>
      </c>
      <c r="S95" s="73">
        <v>151479265</v>
      </c>
      <c r="T95" t="s">
        <v>1</v>
      </c>
      <c r="U95" s="52"/>
      <c r="V95" s="5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5" x14ac:dyDescent="0.25">
      <c r="B96" s="208" t="s">
        <v>426</v>
      </c>
      <c r="C96" s="26"/>
      <c r="D96" s="38"/>
      <c r="E96" s="127"/>
      <c r="F96" s="32"/>
      <c r="H96" s="52"/>
      <c r="I96" s="52"/>
      <c r="J96" s="52"/>
      <c r="M96" s="52"/>
      <c r="N96" s="52"/>
      <c r="O96" s="52"/>
      <c r="P96" s="52"/>
      <c r="Q96" s="52"/>
      <c r="R96" s="73" t="s">
        <v>202</v>
      </c>
      <c r="S96" s="73">
        <v>166901968</v>
      </c>
      <c r="T96" t="s">
        <v>1</v>
      </c>
      <c r="U96" s="52"/>
      <c r="V96" s="5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5" x14ac:dyDescent="0.25">
      <c r="B97" s="114" t="s">
        <v>203</v>
      </c>
      <c r="C97" s="59">
        <f>SUM(C92,C94)</f>
        <v>2855.1</v>
      </c>
      <c r="D97" s="58"/>
      <c r="E97" s="129">
        <f>SUM(E92,E94)</f>
        <v>14863.1</v>
      </c>
      <c r="F97" s="32"/>
      <c r="H97" s="52"/>
      <c r="I97" s="52"/>
      <c r="J97" s="52"/>
      <c r="M97" s="52"/>
      <c r="N97" s="52"/>
      <c r="O97" s="52"/>
      <c r="P97" s="52"/>
      <c r="Q97" s="52"/>
      <c r="R97" s="73" t="s">
        <v>204</v>
      </c>
      <c r="S97" s="73">
        <v>166486116</v>
      </c>
      <c r="T97" t="s">
        <v>1</v>
      </c>
      <c r="U97" s="52"/>
      <c r="V97" s="5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5" x14ac:dyDescent="0.25">
      <c r="B98" s="114"/>
      <c r="C98" s="59"/>
      <c r="D98" s="58"/>
      <c r="E98" s="129"/>
      <c r="F98" s="32"/>
      <c r="H98" s="52"/>
      <c r="I98" s="52"/>
      <c r="J98" s="52"/>
      <c r="M98" s="52"/>
      <c r="N98" s="52"/>
      <c r="O98" s="52"/>
      <c r="P98" s="52"/>
      <c r="Q98" s="52"/>
      <c r="R98" s="73" t="s">
        <v>205</v>
      </c>
      <c r="S98" s="73">
        <v>171780190</v>
      </c>
      <c r="T98" t="s">
        <v>1</v>
      </c>
      <c r="U98" s="52"/>
      <c r="V98" s="5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5" x14ac:dyDescent="0.25">
      <c r="B99" s="114" t="s">
        <v>206</v>
      </c>
      <c r="C99" s="12">
        <v>0</v>
      </c>
      <c r="D99" s="39"/>
      <c r="E99" s="134">
        <v>0</v>
      </c>
      <c r="F99" s="32"/>
      <c r="I99" s="52"/>
      <c r="J99" s="52"/>
      <c r="M99" s="52"/>
      <c r="N99" s="52"/>
      <c r="O99" s="52"/>
      <c r="P99" s="52"/>
      <c r="Q99" s="52"/>
      <c r="R99" s="73" t="s">
        <v>207</v>
      </c>
      <c r="S99" s="73">
        <v>166576994</v>
      </c>
      <c r="T99" t="s">
        <v>1</v>
      </c>
      <c r="U99" s="52"/>
      <c r="V99" s="5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52" customFormat="1" ht="15" x14ac:dyDescent="0.25">
      <c r="A100" s="32"/>
      <c r="B100" s="114"/>
      <c r="C100" s="59"/>
      <c r="D100" s="58"/>
      <c r="E100" s="129"/>
      <c r="F100" s="32"/>
      <c r="I100" s="33"/>
      <c r="J100" s="33"/>
      <c r="K100" s="33"/>
      <c r="L100" s="33"/>
      <c r="M100" s="33"/>
      <c r="N100" s="33"/>
      <c r="O100" s="33"/>
      <c r="P100" s="33"/>
      <c r="Q100" s="33"/>
      <c r="R100" s="73" t="s">
        <v>208</v>
      </c>
      <c r="S100" s="73">
        <v>166552032</v>
      </c>
      <c r="T100" t="s">
        <v>1</v>
      </c>
      <c r="U100" s="33"/>
      <c r="V100" s="33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52" customFormat="1" ht="15" x14ac:dyDescent="0.25">
      <c r="A101" s="32"/>
      <c r="B101" s="114" t="s">
        <v>209</v>
      </c>
      <c r="C101" s="12">
        <v>0</v>
      </c>
      <c r="D101" s="39"/>
      <c r="E101" s="127">
        <v>0</v>
      </c>
      <c r="F101" s="32"/>
      <c r="K101" s="33"/>
      <c r="L101" s="33"/>
      <c r="R101" s="73" t="s">
        <v>210</v>
      </c>
      <c r="S101" s="73">
        <v>166445258</v>
      </c>
      <c r="T101" t="s">
        <v>1</v>
      </c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52" customFormat="1" ht="15" x14ac:dyDescent="0.25">
      <c r="A102" s="32"/>
      <c r="B102" s="108"/>
      <c r="C102" s="60"/>
      <c r="D102" s="58"/>
      <c r="E102" s="130"/>
      <c r="F102" s="32"/>
      <c r="K102" s="33"/>
      <c r="L102" s="33"/>
      <c r="R102" s="73" t="s">
        <v>211</v>
      </c>
      <c r="S102" s="73">
        <v>167520735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52" customFormat="1" ht="12.75" customHeight="1" x14ac:dyDescent="0.25">
      <c r="A103" s="32"/>
      <c r="B103" s="114" t="s">
        <v>212</v>
      </c>
      <c r="C103" s="59">
        <f>SUM(C86,C88,C90,C97,C99,C101)</f>
        <v>27369.199999999997</v>
      </c>
      <c r="D103" s="58"/>
      <c r="E103" s="129">
        <f>SUM(E86,E88,E90,E97,E99,E101)</f>
        <v>40524.9</v>
      </c>
      <c r="F103" s="32"/>
      <c r="H103" s="33"/>
      <c r="K103" s="33"/>
      <c r="L103" s="33"/>
      <c r="R103" s="73" t="s">
        <v>213</v>
      </c>
      <c r="S103" s="73">
        <v>167610175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52" customFormat="1" ht="15" x14ac:dyDescent="0.25">
      <c r="A104" s="32"/>
      <c r="B104" s="114"/>
      <c r="C104" s="61"/>
      <c r="D104" s="58"/>
      <c r="E104" s="142"/>
      <c r="F104" s="32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73" t="s">
        <v>214</v>
      </c>
      <c r="S104" s="73">
        <v>167500661</v>
      </c>
      <c r="T104" t="s">
        <v>1</v>
      </c>
      <c r="U104" s="33"/>
      <c r="V104" s="33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25">
      <c r="B105" s="114" t="s">
        <v>215</v>
      </c>
      <c r="C105" s="62" t="str">
        <f>IF(ROUND((C75-C103)/2,1)=0,"Balansas",C75-C103)</f>
        <v>Balansas</v>
      </c>
      <c r="D105" s="58"/>
      <c r="E105" s="143" t="str">
        <f>IF(ROUND((E75-E103)/2,1)=0,"Balansas",E75-E103)</f>
        <v>Balansas</v>
      </c>
      <c r="F105" s="32"/>
      <c r="R105" s="73" t="s">
        <v>216</v>
      </c>
      <c r="S105" s="73">
        <v>167524751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52" customFormat="1" ht="15" x14ac:dyDescent="0.25">
      <c r="A106" s="32"/>
      <c r="B106" s="108"/>
      <c r="C106" s="58"/>
      <c r="D106" s="58"/>
      <c r="E106" s="125"/>
      <c r="F106" s="32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73" t="s">
        <v>217</v>
      </c>
      <c r="S106" s="73">
        <v>152703524</v>
      </c>
      <c r="T106" t="s">
        <v>1</v>
      </c>
      <c r="U106" s="33"/>
      <c r="V106" s="33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52" customFormat="1" ht="15" x14ac:dyDescent="0.25">
      <c r="A107" s="32"/>
      <c r="B107" s="144" t="s">
        <v>218</v>
      </c>
      <c r="C107" s="145"/>
      <c r="D107" s="75"/>
      <c r="E107" s="146"/>
      <c r="F107" s="32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73" t="s">
        <v>219</v>
      </c>
      <c r="S107" s="73">
        <v>152768582</v>
      </c>
      <c r="T107" t="s">
        <v>1</v>
      </c>
      <c r="U107" s="33"/>
      <c r="V107" s="33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52" customFormat="1" ht="15" x14ac:dyDescent="0.25">
      <c r="A108" s="32"/>
      <c r="B108" s="108"/>
      <c r="C108" s="58"/>
      <c r="D108" s="58"/>
      <c r="E108" s="125"/>
      <c r="F108" s="32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73" t="s">
        <v>220</v>
      </c>
      <c r="S108" s="73">
        <v>152767676</v>
      </c>
      <c r="T108" t="s">
        <v>1</v>
      </c>
      <c r="U108" s="33"/>
      <c r="V108" s="33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25">
      <c r="B109" s="111"/>
      <c r="C109" s="346" t="s">
        <v>89</v>
      </c>
      <c r="D109" s="346"/>
      <c r="E109" s="347"/>
      <c r="F109" s="32"/>
      <c r="R109" s="73" t="s">
        <v>221</v>
      </c>
      <c r="S109" s="73">
        <v>177390158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">
      <c r="B110" s="109" t="s">
        <v>222</v>
      </c>
      <c r="C110" s="176" t="str">
        <f>C41</f>
        <v>Praėjęs ataskaitinis laikotarpis 2019 metai</v>
      </c>
      <c r="D110" s="34"/>
      <c r="E110" s="177" t="str">
        <f>E41</f>
        <v>Ataskaitinis laikotarpis                           2020 metai</v>
      </c>
      <c r="F110" s="32"/>
      <c r="R110" s="73" t="s">
        <v>223</v>
      </c>
      <c r="S110" s="73">
        <v>167904337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75" x14ac:dyDescent="0.25">
      <c r="B111" s="147" t="s">
        <v>224</v>
      </c>
      <c r="C111" s="218">
        <v>1170</v>
      </c>
      <c r="D111" s="39"/>
      <c r="E111" s="221">
        <v>1208.7</v>
      </c>
      <c r="F111" s="32"/>
      <c r="H111" s="33" t="s">
        <v>225</v>
      </c>
      <c r="R111" s="73" t="s">
        <v>226</v>
      </c>
      <c r="S111" s="73">
        <v>167909640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25">
      <c r="B112" s="147" t="s">
        <v>227</v>
      </c>
      <c r="C112" s="333">
        <v>2487</v>
      </c>
      <c r="D112" s="58"/>
      <c r="E112" s="220">
        <v>4505.5</v>
      </c>
      <c r="F112" s="32"/>
      <c r="H112" s="33" t="s">
        <v>228</v>
      </c>
      <c r="R112" s="73" t="s">
        <v>229</v>
      </c>
      <c r="S112" s="73">
        <v>167922698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25">
      <c r="B113" s="148" t="s">
        <v>230</v>
      </c>
      <c r="C113" s="333"/>
      <c r="D113" s="58"/>
      <c r="E113" s="219"/>
      <c r="F113" s="32"/>
      <c r="R113" s="73" t="s">
        <v>231</v>
      </c>
      <c r="S113" s="73">
        <v>167900463</v>
      </c>
      <c r="T113" t="s">
        <v>12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75" x14ac:dyDescent="0.25">
      <c r="B114" s="149" t="s">
        <v>232</v>
      </c>
      <c r="C114" s="333">
        <v>0</v>
      </c>
      <c r="D114" s="38"/>
      <c r="E114" s="127">
        <v>0</v>
      </c>
      <c r="F114" s="32"/>
      <c r="R114" s="73" t="s">
        <v>233</v>
      </c>
      <c r="S114" s="73">
        <v>152447391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5" x14ac:dyDescent="0.25">
      <c r="B115" s="149"/>
      <c r="C115" s="58"/>
      <c r="D115" s="58"/>
      <c r="E115" s="125"/>
      <c r="F115" s="32"/>
      <c r="R115" s="73" t="s">
        <v>234</v>
      </c>
      <c r="S115" s="73">
        <v>152409729</v>
      </c>
      <c r="T115" t="s">
        <v>1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5" x14ac:dyDescent="0.25">
      <c r="B116" s="150" t="s">
        <v>235</v>
      </c>
      <c r="C116" s="211">
        <v>0</v>
      </c>
      <c r="D116" s="40"/>
      <c r="E116" s="213">
        <v>0</v>
      </c>
      <c r="F116" s="32"/>
      <c r="R116" s="73" t="s">
        <v>236</v>
      </c>
      <c r="S116" s="73">
        <v>152697886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5" x14ac:dyDescent="0.25">
      <c r="B117" s="151" t="s">
        <v>237</v>
      </c>
      <c r="C117" s="212">
        <v>0</v>
      </c>
      <c r="D117" s="40"/>
      <c r="E117" s="214">
        <v>0</v>
      </c>
      <c r="F117" s="32"/>
      <c r="R117" s="73" t="s">
        <v>238</v>
      </c>
      <c r="S117" s="73">
        <v>152492671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5" x14ac:dyDescent="0.25">
      <c r="B118" s="152" t="s">
        <v>239</v>
      </c>
      <c r="C118" s="48">
        <v>0</v>
      </c>
      <c r="D118" s="40"/>
      <c r="E118" s="127">
        <v>0</v>
      </c>
      <c r="F118" s="83"/>
      <c r="R118" s="73" t="s">
        <v>240</v>
      </c>
      <c r="S118" s="73">
        <v>304942928</v>
      </c>
      <c r="T118" t="s">
        <v>10</v>
      </c>
      <c r="X118" s="32"/>
      <c r="Y118" s="78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5" x14ac:dyDescent="0.25">
      <c r="B119" s="152" t="s">
        <v>241</v>
      </c>
      <c r="C119" s="209" t="s">
        <v>228</v>
      </c>
      <c r="D119" s="40"/>
      <c r="E119" s="210" t="s">
        <v>228</v>
      </c>
      <c r="F119" s="83"/>
      <c r="R119" s="73" t="s">
        <v>242</v>
      </c>
      <c r="S119" s="73">
        <v>147248313</v>
      </c>
      <c r="T119" t="s">
        <v>12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15" x14ac:dyDescent="0.25">
      <c r="B120" s="152"/>
      <c r="C120" s="40"/>
      <c r="D120" s="40"/>
      <c r="E120" s="153"/>
      <c r="F120" s="32"/>
      <c r="R120" s="73" t="s">
        <v>243</v>
      </c>
      <c r="S120" s="73">
        <v>147104754</v>
      </c>
      <c r="T120" t="s">
        <v>1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21" x14ac:dyDescent="0.25">
      <c r="B121" s="154" t="s">
        <v>427</v>
      </c>
      <c r="C121" s="379"/>
      <c r="D121" s="379"/>
      <c r="E121" s="380"/>
      <c r="F121" s="32"/>
      <c r="R121" s="73" t="s">
        <v>244</v>
      </c>
      <c r="S121" s="73">
        <v>247025610</v>
      </c>
      <c r="T121" t="s">
        <v>12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5" x14ac:dyDescent="0.25">
      <c r="B122" s="108"/>
      <c r="C122" s="10"/>
      <c r="D122" s="10"/>
      <c r="E122" s="155"/>
      <c r="F122" s="32"/>
      <c r="R122" s="73" t="s">
        <v>245</v>
      </c>
      <c r="S122" s="73">
        <v>147024322</v>
      </c>
      <c r="T122" t="s">
        <v>1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27" customHeight="1" thickBot="1" x14ac:dyDescent="0.3">
      <c r="B123" s="109" t="s">
        <v>246</v>
      </c>
      <c r="C123" s="176" t="str">
        <f>C41</f>
        <v>Praėjęs ataskaitinis laikotarpis 2019 metai</v>
      </c>
      <c r="D123" s="34"/>
      <c r="E123" s="177" t="str">
        <f>E41</f>
        <v>Ataskaitinis laikotarpis                           2020 metai</v>
      </c>
      <c r="F123" s="32"/>
      <c r="R123" s="73" t="s">
        <v>247</v>
      </c>
      <c r="S123" s="73">
        <v>147146714</v>
      </c>
      <c r="T123" t="s">
        <v>12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15" x14ac:dyDescent="0.25">
      <c r="B124" s="156" t="s">
        <v>248</v>
      </c>
      <c r="C124" s="47">
        <v>108</v>
      </c>
      <c r="D124" s="76"/>
      <c r="E124" s="157">
        <v>116</v>
      </c>
      <c r="F124" s="32"/>
      <c r="R124" s="73" t="s">
        <v>249</v>
      </c>
      <c r="S124" s="73">
        <v>147026330</v>
      </c>
      <c r="T124" t="s">
        <v>1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" x14ac:dyDescent="0.25">
      <c r="B125" s="158" t="s">
        <v>250</v>
      </c>
      <c r="C125" s="48"/>
      <c r="D125" s="77"/>
      <c r="E125" s="127">
        <v>12</v>
      </c>
      <c r="F125" s="32"/>
      <c r="R125" s="73" t="s">
        <v>251</v>
      </c>
      <c r="S125" s="73">
        <v>247737020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15" x14ac:dyDescent="0.25">
      <c r="B126" s="156" t="s">
        <v>252</v>
      </c>
      <c r="C126" s="48">
        <v>109</v>
      </c>
      <c r="D126" s="77"/>
      <c r="E126" s="127">
        <v>113</v>
      </c>
      <c r="F126" s="32"/>
      <c r="R126" s="73" t="s">
        <v>253</v>
      </c>
      <c r="S126" s="73">
        <v>147146333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5" x14ac:dyDescent="0.25">
      <c r="B127" s="156" t="s">
        <v>254</v>
      </c>
      <c r="C127" s="48">
        <v>2568.5</v>
      </c>
      <c r="D127" s="159"/>
      <c r="E127" s="140">
        <v>3268.8</v>
      </c>
      <c r="F127" s="32"/>
      <c r="R127" s="73" t="s">
        <v>255</v>
      </c>
      <c r="S127" s="73">
        <v>300127004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25.5" thickBot="1" x14ac:dyDescent="0.3">
      <c r="B128" s="160" t="s">
        <v>256</v>
      </c>
      <c r="C128" s="65"/>
      <c r="D128" s="46"/>
      <c r="E128" s="161"/>
      <c r="F128" s="32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73" t="s">
        <v>257</v>
      </c>
      <c r="S128" s="73">
        <v>169236961</v>
      </c>
      <c r="T128" t="s">
        <v>1</v>
      </c>
      <c r="U128" s="55"/>
      <c r="V128" s="55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1:50" ht="15" x14ac:dyDescent="0.25">
      <c r="B129" s="162"/>
      <c r="C129" s="373"/>
      <c r="D129" s="373"/>
      <c r="E129" s="374"/>
      <c r="F129" s="32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73" t="s">
        <v>258</v>
      </c>
      <c r="S129" s="73">
        <v>169139957</v>
      </c>
      <c r="T129" t="s">
        <v>1</v>
      </c>
      <c r="U129" s="55"/>
      <c r="V129" s="55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1:50" ht="27" customHeight="1" x14ac:dyDescent="0.25">
      <c r="B130" s="163"/>
      <c r="C130" s="344" t="s">
        <v>418</v>
      </c>
      <c r="D130" s="344"/>
      <c r="E130" s="345"/>
      <c r="F130" s="32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73" t="s">
        <v>259</v>
      </c>
      <c r="S130" s="73">
        <v>169167554</v>
      </c>
      <c r="T130" t="s">
        <v>1</v>
      </c>
      <c r="U130" s="55"/>
      <c r="V130" s="55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1:50" ht="25.5" customHeight="1" x14ac:dyDescent="0.25">
      <c r="B131" s="163" t="s">
        <v>260</v>
      </c>
      <c r="C131" s="222">
        <f>IF(COUNTA(C135:C149)=0,"nėra",COUNTA(C135:C149))</f>
        <v>5</v>
      </c>
      <c r="D131" s="49"/>
      <c r="E131" s="164"/>
      <c r="F131" s="32"/>
      <c r="H131" s="55" t="s">
        <v>261</v>
      </c>
      <c r="I131" s="55"/>
      <c r="J131" s="55"/>
      <c r="K131" s="55"/>
      <c r="L131" s="55"/>
      <c r="M131" s="55"/>
      <c r="N131" s="55"/>
      <c r="O131" s="55"/>
      <c r="P131" s="55"/>
      <c r="Q131" s="55"/>
      <c r="R131" s="73" t="s">
        <v>262</v>
      </c>
      <c r="S131" s="73">
        <v>169176222</v>
      </c>
      <c r="T131" t="s">
        <v>1</v>
      </c>
      <c r="U131" s="55"/>
      <c r="V131" s="55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1:50" ht="12" customHeight="1" x14ac:dyDescent="0.25">
      <c r="B132" s="165" t="s">
        <v>263</v>
      </c>
      <c r="C132" s="375" t="s">
        <v>261</v>
      </c>
      <c r="D132" s="375"/>
      <c r="E132" s="376"/>
      <c r="F132" s="32"/>
      <c r="H132" s="55" t="s">
        <v>264</v>
      </c>
      <c r="I132" s="55"/>
      <c r="J132" s="55"/>
      <c r="K132" s="55"/>
      <c r="L132" s="55"/>
      <c r="M132" s="55"/>
      <c r="N132" s="55"/>
      <c r="O132" s="55"/>
      <c r="P132" s="55"/>
      <c r="Q132" s="55"/>
      <c r="R132" s="73" t="s">
        <v>265</v>
      </c>
      <c r="S132" s="73">
        <v>271042320</v>
      </c>
      <c r="T132" t="s">
        <v>10</v>
      </c>
      <c r="U132" s="55"/>
      <c r="V132" s="55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1:50" s="55" customFormat="1" ht="16.5" customHeight="1" x14ac:dyDescent="0.25">
      <c r="A133" s="32"/>
      <c r="B133" s="166" t="s">
        <v>266</v>
      </c>
      <c r="C133" s="377">
        <v>5</v>
      </c>
      <c r="D133" s="377"/>
      <c r="E133" s="378"/>
      <c r="F133" s="32"/>
      <c r="H133" s="55" t="s">
        <v>267</v>
      </c>
      <c r="R133" s="73" t="s">
        <v>268</v>
      </c>
      <c r="S133" s="73">
        <v>269814430</v>
      </c>
      <c r="T133" t="s">
        <v>1</v>
      </c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1:50" s="55" customFormat="1" ht="40.5" customHeight="1" x14ac:dyDescent="0.25">
      <c r="A134" s="32"/>
      <c r="B134" s="167" t="s">
        <v>269</v>
      </c>
      <c r="C134" s="204" t="s">
        <v>270</v>
      </c>
      <c r="D134" s="205" t="s">
        <v>271</v>
      </c>
      <c r="E134" s="206" t="s">
        <v>272</v>
      </c>
      <c r="F134" s="32"/>
      <c r="R134" s="73" t="s">
        <v>273</v>
      </c>
      <c r="S134" s="73">
        <v>170535455</v>
      </c>
      <c r="T134" t="s">
        <v>1</v>
      </c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1:50" s="55" customFormat="1" ht="48" x14ac:dyDescent="0.25">
      <c r="A135" s="32"/>
      <c r="B135" s="133" t="s">
        <v>274</v>
      </c>
      <c r="C135" s="13" t="s">
        <v>448</v>
      </c>
      <c r="D135" s="11" t="s">
        <v>290</v>
      </c>
      <c r="E135" s="223" t="s">
        <v>451</v>
      </c>
      <c r="F135" s="32"/>
      <c r="H135" s="55">
        <v>1</v>
      </c>
      <c r="R135" s="73" t="s">
        <v>275</v>
      </c>
      <c r="S135" s="73">
        <v>169845485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1:50" s="55" customFormat="1" ht="48" x14ac:dyDescent="0.25">
      <c r="A136" s="32"/>
      <c r="B136" s="133" t="s">
        <v>276</v>
      </c>
      <c r="C136" s="9" t="s">
        <v>449</v>
      </c>
      <c r="D136" s="14" t="s">
        <v>295</v>
      </c>
      <c r="E136" s="223" t="s">
        <v>452</v>
      </c>
      <c r="F136" s="32"/>
      <c r="H136" s="55">
        <v>2</v>
      </c>
      <c r="R136" s="73" t="s">
        <v>277</v>
      </c>
      <c r="S136" s="73">
        <v>170759250</v>
      </c>
      <c r="T136" t="s">
        <v>12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1:50" s="55" customFormat="1" ht="15" customHeight="1" x14ac:dyDescent="0.25">
      <c r="A137" s="32"/>
      <c r="B137" s="133" t="s">
        <v>276</v>
      </c>
      <c r="C137" s="9" t="s">
        <v>450</v>
      </c>
      <c r="D137" s="14" t="s">
        <v>298</v>
      </c>
      <c r="E137" s="223" t="s">
        <v>453</v>
      </c>
      <c r="F137" s="32"/>
      <c r="H137" s="55">
        <v>3</v>
      </c>
      <c r="R137" s="73" t="s">
        <v>278</v>
      </c>
      <c r="S137" s="73">
        <v>170639781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1:50" s="55" customFormat="1" ht="36" x14ac:dyDescent="0.25">
      <c r="A138" s="32"/>
      <c r="B138" s="133" t="s">
        <v>276</v>
      </c>
      <c r="C138" s="9" t="s">
        <v>459</v>
      </c>
      <c r="D138" s="14" t="s">
        <v>298</v>
      </c>
      <c r="E138" s="223" t="s">
        <v>460</v>
      </c>
      <c r="F138" s="32"/>
      <c r="H138" s="55">
        <v>4</v>
      </c>
      <c r="R138" s="73" t="s">
        <v>279</v>
      </c>
      <c r="S138" s="73">
        <v>170609076</v>
      </c>
      <c r="T138" t="s">
        <v>1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1:50" s="55" customFormat="1" ht="15" x14ac:dyDescent="0.25">
      <c r="A139" s="32"/>
      <c r="B139" s="133" t="s">
        <v>276</v>
      </c>
      <c r="C139" s="9" t="s">
        <v>454</v>
      </c>
      <c r="D139" s="14" t="s">
        <v>298</v>
      </c>
      <c r="E139" s="223"/>
      <c r="F139" s="32"/>
      <c r="H139" s="55">
        <v>5</v>
      </c>
      <c r="R139" s="73" t="s">
        <v>280</v>
      </c>
      <c r="S139" s="73">
        <v>271278580</v>
      </c>
      <c r="T139" t="s">
        <v>1</v>
      </c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1:50" s="55" customFormat="1" ht="15" x14ac:dyDescent="0.25">
      <c r="A140" s="32"/>
      <c r="B140" s="133" t="s">
        <v>276</v>
      </c>
      <c r="C140" s="9"/>
      <c r="D140" s="14"/>
      <c r="E140" s="223"/>
      <c r="F140" s="32"/>
      <c r="H140" s="55">
        <v>6</v>
      </c>
      <c r="R140" s="73" t="s">
        <v>281</v>
      </c>
      <c r="S140" s="73">
        <v>171444859</v>
      </c>
      <c r="T140" t="s">
        <v>1</v>
      </c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1:50" s="55" customFormat="1" ht="15" x14ac:dyDescent="0.25">
      <c r="A141" s="32"/>
      <c r="B141" s="133" t="s">
        <v>276</v>
      </c>
      <c r="C141" s="9"/>
      <c r="D141" s="14"/>
      <c r="E141" s="223"/>
      <c r="F141" s="32"/>
      <c r="H141" s="55">
        <v>7</v>
      </c>
      <c r="R141" s="73" t="s">
        <v>282</v>
      </c>
      <c r="S141" s="73">
        <v>171265176</v>
      </c>
      <c r="T141" t="s">
        <v>1</v>
      </c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1:50" s="55" customFormat="1" ht="15" x14ac:dyDescent="0.25">
      <c r="A142" s="32"/>
      <c r="B142" s="133" t="s">
        <v>276</v>
      </c>
      <c r="C142" s="9"/>
      <c r="D142" s="14"/>
      <c r="E142" s="223"/>
      <c r="F142" s="32"/>
      <c r="H142" s="55">
        <v>8</v>
      </c>
      <c r="R142" s="73" t="s">
        <v>283</v>
      </c>
      <c r="S142" s="73">
        <v>172412113</v>
      </c>
      <c r="T142" t="s">
        <v>1</v>
      </c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1:50" s="55" customFormat="1" ht="15" x14ac:dyDescent="0.25">
      <c r="A143" s="32"/>
      <c r="B143" s="133" t="s">
        <v>276</v>
      </c>
      <c r="C143" s="9"/>
      <c r="D143" s="14"/>
      <c r="E143" s="223"/>
      <c r="F143" s="32"/>
      <c r="H143" s="55">
        <v>8</v>
      </c>
      <c r="R143" s="73" t="s">
        <v>284</v>
      </c>
      <c r="S143" s="73">
        <v>172380181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1:50" s="55" customFormat="1" ht="15" x14ac:dyDescent="0.25">
      <c r="A144" s="32"/>
      <c r="B144" s="133" t="s">
        <v>276</v>
      </c>
      <c r="C144" s="9"/>
      <c r="D144" s="14"/>
      <c r="E144" s="223"/>
      <c r="F144" s="32"/>
      <c r="H144" s="55">
        <v>9</v>
      </c>
      <c r="R144" s="73" t="s">
        <v>285</v>
      </c>
      <c r="S144" s="73">
        <v>172247665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1:50" s="55" customFormat="1" ht="15" x14ac:dyDescent="0.25">
      <c r="A145" s="32"/>
      <c r="B145" s="133" t="s">
        <v>276</v>
      </c>
      <c r="C145" s="9"/>
      <c r="D145" s="14"/>
      <c r="E145" s="223"/>
      <c r="F145" s="32"/>
      <c r="H145" s="55">
        <v>10</v>
      </c>
      <c r="R145" s="73" t="s">
        <v>286</v>
      </c>
      <c r="S145" s="73">
        <v>172208281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</row>
    <row r="146" spans="1:50" s="55" customFormat="1" ht="15" x14ac:dyDescent="0.25">
      <c r="A146" s="32"/>
      <c r="B146" s="133" t="s">
        <v>276</v>
      </c>
      <c r="C146" s="9"/>
      <c r="D146" s="14"/>
      <c r="E146" s="223"/>
      <c r="F146" s="32"/>
      <c r="H146" s="55">
        <v>11</v>
      </c>
      <c r="R146" s="73" t="s">
        <v>287</v>
      </c>
      <c r="S146" s="73">
        <v>171668992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</row>
    <row r="147" spans="1:50" s="55" customFormat="1" ht="15" x14ac:dyDescent="0.25">
      <c r="A147" s="32"/>
      <c r="B147" s="133" t="s">
        <v>276</v>
      </c>
      <c r="C147" s="9"/>
      <c r="D147" s="14"/>
      <c r="E147" s="223"/>
      <c r="F147" s="32"/>
      <c r="R147" s="73" t="s">
        <v>288</v>
      </c>
      <c r="S147" s="73">
        <v>173741535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</row>
    <row r="148" spans="1:50" s="55" customFormat="1" ht="15" x14ac:dyDescent="0.25">
      <c r="A148" s="32"/>
      <c r="B148" s="133" t="s">
        <v>276</v>
      </c>
      <c r="C148" s="9"/>
      <c r="D148" s="14"/>
      <c r="E148" s="223"/>
      <c r="F148" s="32"/>
      <c r="R148" s="73" t="s">
        <v>289</v>
      </c>
      <c r="S148" s="73">
        <v>173053453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</row>
    <row r="149" spans="1:50" s="55" customFormat="1" ht="15" x14ac:dyDescent="0.25">
      <c r="A149" s="32"/>
      <c r="B149" s="133" t="s">
        <v>276</v>
      </c>
      <c r="C149" s="9"/>
      <c r="D149" s="14"/>
      <c r="E149" s="223"/>
      <c r="F149" s="32"/>
      <c r="H149" s="55" t="s">
        <v>290</v>
      </c>
      <c r="R149" s="73" t="s">
        <v>291</v>
      </c>
      <c r="S149" s="73">
        <v>173001047</v>
      </c>
      <c r="T149" t="s">
        <v>12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</row>
    <row r="150" spans="1:50" s="55" customFormat="1" ht="21.75" customHeight="1" x14ac:dyDescent="0.25">
      <c r="A150" s="32"/>
      <c r="B150" s="163"/>
      <c r="C150" s="10"/>
      <c r="D150" s="10"/>
      <c r="E150" s="155"/>
      <c r="F150" s="32"/>
      <c r="H150" s="55" t="s">
        <v>292</v>
      </c>
      <c r="R150" s="73" t="s">
        <v>293</v>
      </c>
      <c r="S150" s="73">
        <v>173000664</v>
      </c>
      <c r="T150" t="s">
        <v>12</v>
      </c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</row>
    <row r="151" spans="1:50" s="55" customFormat="1" ht="15" x14ac:dyDescent="0.25">
      <c r="A151" s="32"/>
      <c r="B151" s="163" t="s">
        <v>294</v>
      </c>
      <c r="C151" s="215" t="str">
        <f>IF(COUNTA(C155:C169)=0,"nėra",COUNTA(C155:C169))</f>
        <v>nėra</v>
      </c>
      <c r="D151" s="49"/>
      <c r="E151" s="164"/>
      <c r="F151" s="32"/>
      <c r="H151" s="55" t="s">
        <v>295</v>
      </c>
      <c r="R151" s="73" t="s">
        <v>296</v>
      </c>
      <c r="S151" s="73">
        <v>273889830</v>
      </c>
      <c r="T151" t="s">
        <v>1</v>
      </c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</row>
    <row r="152" spans="1:50" s="55" customFormat="1" ht="15" customHeight="1" x14ac:dyDescent="0.25">
      <c r="A152" s="32"/>
      <c r="B152" s="165" t="s">
        <v>297</v>
      </c>
      <c r="C152" s="375" t="s">
        <v>267</v>
      </c>
      <c r="D152" s="375"/>
      <c r="E152" s="376"/>
      <c r="F152" s="32"/>
      <c r="H152" s="55" t="s">
        <v>298</v>
      </c>
      <c r="R152" s="73" t="s">
        <v>299</v>
      </c>
      <c r="S152" s="73">
        <v>173820527</v>
      </c>
      <c r="T152" t="s">
        <v>1</v>
      </c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</row>
    <row r="153" spans="1:50" s="55" customFormat="1" ht="23.25" customHeight="1" x14ac:dyDescent="0.25">
      <c r="A153" s="32"/>
      <c r="B153" s="166" t="s">
        <v>300</v>
      </c>
      <c r="C153" s="375"/>
      <c r="D153" s="375"/>
      <c r="E153" s="376"/>
      <c r="F153" s="32"/>
      <c r="R153" s="73" t="s">
        <v>301</v>
      </c>
      <c r="S153" s="73">
        <v>173935878</v>
      </c>
      <c r="T153" t="s">
        <v>1</v>
      </c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</row>
    <row r="154" spans="1:50" s="55" customFormat="1" ht="37.5" customHeight="1" x14ac:dyDescent="0.25">
      <c r="A154" s="32"/>
      <c r="B154" s="167" t="s">
        <v>302</v>
      </c>
      <c r="C154" s="204" t="s">
        <v>270</v>
      </c>
      <c r="D154" s="205" t="s">
        <v>271</v>
      </c>
      <c r="E154" s="206" t="s">
        <v>272</v>
      </c>
      <c r="F154" s="32"/>
      <c r="R154" s="73" t="s">
        <v>303</v>
      </c>
      <c r="S154" s="73">
        <v>174409393</v>
      </c>
      <c r="T154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</row>
    <row r="155" spans="1:50" s="55" customFormat="1" ht="15" x14ac:dyDescent="0.25">
      <c r="A155" s="32"/>
      <c r="B155" s="133" t="s">
        <v>304</v>
      </c>
      <c r="C155" s="9"/>
      <c r="D155" s="11"/>
      <c r="E155" s="233"/>
      <c r="F155" s="32"/>
      <c r="R155" s="73" t="s">
        <v>305</v>
      </c>
      <c r="S155" s="73">
        <v>174264880</v>
      </c>
      <c r="T155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</row>
    <row r="156" spans="1:50" s="55" customFormat="1" ht="15" x14ac:dyDescent="0.25">
      <c r="A156" s="32"/>
      <c r="B156" s="133" t="s">
        <v>306</v>
      </c>
      <c r="C156" s="9"/>
      <c r="D156" s="14"/>
      <c r="E156" s="233"/>
      <c r="F156" s="32"/>
      <c r="R156" s="73" t="s">
        <v>307</v>
      </c>
      <c r="S156" s="73">
        <v>174273897</v>
      </c>
      <c r="T15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</row>
    <row r="157" spans="1:50" s="55" customFormat="1" ht="15" x14ac:dyDescent="0.25">
      <c r="A157" s="32"/>
      <c r="B157" s="133" t="s">
        <v>306</v>
      </c>
      <c r="C157" s="9"/>
      <c r="D157" s="14"/>
      <c r="E157" s="233"/>
      <c r="F157" s="32"/>
      <c r="R157" s="73" t="s">
        <v>308</v>
      </c>
      <c r="S157" s="73">
        <v>174206197</v>
      </c>
      <c r="T157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</row>
    <row r="158" spans="1:50" s="55" customFormat="1" ht="15" x14ac:dyDescent="0.25">
      <c r="A158" s="32"/>
      <c r="B158" s="133" t="s">
        <v>306</v>
      </c>
      <c r="C158" s="9"/>
      <c r="D158" s="14"/>
      <c r="E158" s="233"/>
      <c r="F158" s="32"/>
      <c r="R158" s="73" t="s">
        <v>309</v>
      </c>
      <c r="S158" s="73">
        <v>174919318</v>
      </c>
      <c r="T158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</row>
    <row r="159" spans="1:50" s="55" customFormat="1" ht="15" x14ac:dyDescent="0.25">
      <c r="A159" s="32"/>
      <c r="B159" s="133" t="s">
        <v>306</v>
      </c>
      <c r="C159" s="9"/>
      <c r="D159" s="14"/>
      <c r="E159" s="233"/>
      <c r="F159" s="32"/>
      <c r="R159" s="73" t="s">
        <v>310</v>
      </c>
      <c r="S159" s="73">
        <v>174992914</v>
      </c>
      <c r="T159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</row>
    <row r="160" spans="1:50" s="55" customFormat="1" ht="15" x14ac:dyDescent="0.25">
      <c r="A160" s="32"/>
      <c r="B160" s="133" t="s">
        <v>306</v>
      </c>
      <c r="C160" s="9"/>
      <c r="D160" s="14"/>
      <c r="E160" s="233"/>
      <c r="F160" s="32"/>
      <c r="R160" s="73" t="s">
        <v>311</v>
      </c>
      <c r="S160" s="73">
        <v>174907725</v>
      </c>
      <c r="T160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</row>
    <row r="161" spans="1:50" s="55" customFormat="1" ht="15" x14ac:dyDescent="0.25">
      <c r="A161" s="32"/>
      <c r="B161" s="133" t="s">
        <v>306</v>
      </c>
      <c r="C161" s="9"/>
      <c r="D161" s="14"/>
      <c r="E161" s="233"/>
      <c r="F161" s="32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73" t="s">
        <v>312</v>
      </c>
      <c r="S161" s="73">
        <v>174976486</v>
      </c>
      <c r="T161" t="s">
        <v>1</v>
      </c>
      <c r="U161" s="33"/>
      <c r="V161" s="33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</row>
    <row r="162" spans="1:50" s="55" customFormat="1" ht="15" x14ac:dyDescent="0.25">
      <c r="A162" s="32"/>
      <c r="B162" s="133" t="s">
        <v>306</v>
      </c>
      <c r="C162" s="9"/>
      <c r="D162" s="14"/>
      <c r="E162" s="233"/>
      <c r="F162" s="32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73" t="s">
        <v>313</v>
      </c>
      <c r="S162" s="73">
        <v>144133366</v>
      </c>
      <c r="T162" t="s">
        <v>1</v>
      </c>
      <c r="U162" s="33"/>
      <c r="V162" s="33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</row>
    <row r="163" spans="1:50" s="55" customFormat="1" ht="11.45" customHeight="1" x14ac:dyDescent="0.25">
      <c r="A163" s="32"/>
      <c r="B163" s="133" t="s">
        <v>306</v>
      </c>
      <c r="C163" s="9"/>
      <c r="D163" s="14"/>
      <c r="E163" s="233"/>
      <c r="F163" s="32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73" t="s">
        <v>314</v>
      </c>
      <c r="S163" s="73">
        <v>144127993</v>
      </c>
      <c r="T163" t="s">
        <v>1</v>
      </c>
      <c r="U163" s="33"/>
      <c r="V163" s="33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</row>
    <row r="164" spans="1:50" s="55" customFormat="1" ht="15" x14ac:dyDescent="0.25">
      <c r="A164" s="32"/>
      <c r="B164" s="133" t="s">
        <v>306</v>
      </c>
      <c r="C164" s="9"/>
      <c r="D164" s="14"/>
      <c r="E164" s="233"/>
      <c r="F164" s="32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73" t="s">
        <v>315</v>
      </c>
      <c r="S164" s="73">
        <v>245358580</v>
      </c>
      <c r="T164" t="s">
        <v>12</v>
      </c>
      <c r="U164" s="33"/>
      <c r="V164" s="33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</row>
    <row r="165" spans="1:50" s="55" customFormat="1" ht="14.25" customHeight="1" x14ac:dyDescent="0.25">
      <c r="A165" s="32"/>
      <c r="B165" s="133" t="s">
        <v>306</v>
      </c>
      <c r="C165" s="9"/>
      <c r="D165" s="14"/>
      <c r="E165" s="233"/>
      <c r="F165" s="32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73" t="s">
        <v>316</v>
      </c>
      <c r="S165" s="73">
        <v>144129510</v>
      </c>
      <c r="T165" t="s">
        <v>1</v>
      </c>
      <c r="U165" s="33"/>
      <c r="V165" s="33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</row>
    <row r="166" spans="1:50" ht="12" customHeight="1" x14ac:dyDescent="0.25">
      <c r="B166" s="133" t="s">
        <v>306</v>
      </c>
      <c r="C166" s="9"/>
      <c r="D166" s="14"/>
      <c r="E166" s="233"/>
      <c r="F166" s="32"/>
      <c r="R166" s="73" t="s">
        <v>317</v>
      </c>
      <c r="S166" s="73">
        <v>145827646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</row>
    <row r="167" spans="1:50" ht="15" customHeight="1" x14ac:dyDescent="0.25">
      <c r="B167" s="133" t="s">
        <v>306</v>
      </c>
      <c r="C167" s="9"/>
      <c r="D167" s="14"/>
      <c r="E167" s="233"/>
      <c r="F167" s="32"/>
      <c r="R167" s="73" t="s">
        <v>318</v>
      </c>
      <c r="S167" s="73">
        <v>244620250</v>
      </c>
      <c r="T167" t="s">
        <v>1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</row>
    <row r="168" spans="1:50" ht="15" x14ac:dyDescent="0.25">
      <c r="B168" s="133" t="s">
        <v>306</v>
      </c>
      <c r="C168" s="9"/>
      <c r="D168" s="14"/>
      <c r="E168" s="233"/>
      <c r="F168" s="32"/>
      <c r="R168" s="73" t="s">
        <v>319</v>
      </c>
      <c r="S168" s="73">
        <v>145907544</v>
      </c>
      <c r="T168" t="s">
        <v>10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</row>
    <row r="169" spans="1:50" ht="15" x14ac:dyDescent="0.25">
      <c r="B169" s="133" t="s">
        <v>306</v>
      </c>
      <c r="C169" s="9"/>
      <c r="D169" s="14"/>
      <c r="E169" s="233"/>
      <c r="F169" s="32"/>
      <c r="R169" s="73" t="s">
        <v>320</v>
      </c>
      <c r="S169" s="73">
        <v>175606358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</row>
    <row r="170" spans="1:50" ht="13.5" customHeight="1" x14ac:dyDescent="0.25">
      <c r="B170" s="133"/>
      <c r="C170" s="44"/>
      <c r="D170" s="45"/>
      <c r="E170" s="168"/>
      <c r="F170" s="32"/>
      <c r="R170" s="73" t="s">
        <v>321</v>
      </c>
      <c r="S170" s="73">
        <v>301507301</v>
      </c>
      <c r="T170" t="s">
        <v>1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</row>
    <row r="171" spans="1:50" ht="15.75" thickBot="1" x14ac:dyDescent="0.3">
      <c r="B171" s="109" t="s">
        <v>322</v>
      </c>
      <c r="C171" s="34"/>
      <c r="D171" s="34"/>
      <c r="E171" s="110"/>
      <c r="F171" s="32"/>
      <c r="R171" s="73" t="s">
        <v>323</v>
      </c>
      <c r="S171" s="73">
        <v>175700829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</row>
    <row r="172" spans="1:50" ht="86.25" customHeight="1" x14ac:dyDescent="0.25">
      <c r="B172" s="169" t="s">
        <v>324</v>
      </c>
      <c r="C172" s="363" t="s">
        <v>458</v>
      </c>
      <c r="D172" s="363"/>
      <c r="E172" s="364"/>
      <c r="F172" s="32"/>
      <c r="R172" s="73" t="s">
        <v>325</v>
      </c>
      <c r="S172" s="73">
        <v>176523470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</row>
    <row r="173" spans="1:50" ht="14.25" customHeight="1" thickBot="1" x14ac:dyDescent="0.3">
      <c r="B173" s="202"/>
      <c r="C173" s="41"/>
      <c r="D173" s="41"/>
      <c r="E173" s="203"/>
      <c r="F173" s="32"/>
      <c r="R173" s="73" t="s">
        <v>326</v>
      </c>
      <c r="S173" s="73">
        <v>176502533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</row>
    <row r="174" spans="1:50" ht="15" x14ac:dyDescent="0.25">
      <c r="B174" s="167"/>
      <c r="C174" s="58"/>
      <c r="D174" s="58"/>
      <c r="E174" s="125"/>
      <c r="F174" s="32"/>
      <c r="R174" s="73" t="s">
        <v>327</v>
      </c>
      <c r="S174" s="73">
        <v>176523132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</row>
    <row r="175" spans="1:50" ht="23.25" hidden="1" customHeight="1" x14ac:dyDescent="0.25">
      <c r="B175" s="108"/>
      <c r="C175" s="58"/>
      <c r="D175" s="58"/>
      <c r="E175" s="125"/>
      <c r="F175" s="32"/>
      <c r="R175" s="73" t="s">
        <v>328</v>
      </c>
      <c r="S175" s="73">
        <v>176633027</v>
      </c>
      <c r="T175" t="s">
        <v>1</v>
      </c>
      <c r="X175" s="83"/>
      <c r="Y175" s="83"/>
      <c r="Z175" s="83"/>
      <c r="AA175" s="83"/>
      <c r="AB175" s="83"/>
      <c r="AC175" s="83"/>
      <c r="AD175" s="83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</row>
    <row r="176" spans="1:50" ht="12" customHeight="1" x14ac:dyDescent="0.25">
      <c r="B176" s="89" t="s">
        <v>329</v>
      </c>
      <c r="C176" s="63"/>
      <c r="D176" s="63"/>
      <c r="E176" s="170"/>
      <c r="F176" s="32"/>
      <c r="R176" s="73" t="s">
        <v>330</v>
      </c>
      <c r="S176" s="73">
        <v>177217875</v>
      </c>
      <c r="T176" t="s">
        <v>1</v>
      </c>
      <c r="X176" s="83"/>
      <c r="Y176" s="83"/>
      <c r="Z176" s="83"/>
      <c r="AA176" s="83"/>
      <c r="AB176" s="83"/>
      <c r="AC176" s="83"/>
      <c r="AD176" s="83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</row>
    <row r="177" spans="2:51" ht="15" customHeight="1" x14ac:dyDescent="0.25">
      <c r="B177" s="108" t="s">
        <v>331</v>
      </c>
      <c r="C177" s="369">
        <v>44316</v>
      </c>
      <c r="D177" s="369"/>
      <c r="E177" s="370"/>
      <c r="F177" s="32"/>
      <c r="R177" s="73" t="s">
        <v>332</v>
      </c>
      <c r="S177" s="73">
        <v>177059215</v>
      </c>
      <c r="T177" t="s">
        <v>1</v>
      </c>
      <c r="X177" s="83"/>
      <c r="Y177" s="83"/>
      <c r="Z177" s="83"/>
      <c r="AA177" s="83"/>
      <c r="AB177" s="83"/>
      <c r="AC177" s="83"/>
      <c r="AD177" s="83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</row>
    <row r="178" spans="2:51" ht="16.5" customHeight="1" x14ac:dyDescent="0.25">
      <c r="B178" s="108" t="s">
        <v>333</v>
      </c>
      <c r="C178" s="371" t="s">
        <v>455</v>
      </c>
      <c r="D178" s="371"/>
      <c r="E178" s="372"/>
      <c r="F178" s="32"/>
      <c r="R178" s="73" t="s">
        <v>334</v>
      </c>
      <c r="S178" s="73">
        <v>277070440</v>
      </c>
      <c r="T178" t="s">
        <v>1</v>
      </c>
      <c r="X178" s="83"/>
      <c r="Y178" s="83"/>
      <c r="Z178" s="83"/>
      <c r="AA178" s="83"/>
      <c r="AB178" s="83"/>
      <c r="AC178" s="83"/>
      <c r="AD178" s="83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</row>
    <row r="179" spans="2:51" ht="28.5" customHeight="1" x14ac:dyDescent="0.25">
      <c r="B179" s="171" t="s">
        <v>335</v>
      </c>
      <c r="C179" s="359" t="s">
        <v>456</v>
      </c>
      <c r="D179" s="359"/>
      <c r="E179" s="360"/>
      <c r="F179" s="32"/>
      <c r="R179" s="73" t="s">
        <v>336</v>
      </c>
      <c r="S179" s="73">
        <v>278312850</v>
      </c>
      <c r="T179" t="s">
        <v>1</v>
      </c>
      <c r="X179" s="83"/>
      <c r="Y179" s="83"/>
      <c r="Z179" s="83"/>
      <c r="AA179" s="83"/>
      <c r="AB179" s="83"/>
      <c r="AC179" s="83"/>
      <c r="AD179" s="83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</row>
    <row r="180" spans="2:51" ht="29.25" customHeight="1" x14ac:dyDescent="0.25">
      <c r="B180" s="172" t="s">
        <v>425</v>
      </c>
      <c r="C180" s="361"/>
      <c r="D180" s="361"/>
      <c r="E180" s="362"/>
      <c r="F180" s="32"/>
      <c r="R180" s="73" t="s">
        <v>337</v>
      </c>
      <c r="S180" s="73">
        <v>178230181</v>
      </c>
      <c r="T180" t="s">
        <v>1</v>
      </c>
      <c r="X180" s="83"/>
      <c r="Y180" s="83"/>
      <c r="Z180" s="83"/>
      <c r="AA180" s="83"/>
      <c r="AB180" s="83"/>
      <c r="AC180" s="83"/>
      <c r="AD180" s="83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</row>
    <row r="181" spans="2:51" ht="15.75" thickBot="1" x14ac:dyDescent="0.3">
      <c r="B181" s="173"/>
      <c r="C181" s="174"/>
      <c r="D181" s="174"/>
      <c r="E181" s="175"/>
      <c r="F181" s="32"/>
      <c r="R181" s="73" t="s">
        <v>338</v>
      </c>
      <c r="S181" s="73">
        <v>178243638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</row>
    <row r="182" spans="2:51" ht="15" x14ac:dyDescent="0.25">
      <c r="F182" s="32"/>
      <c r="G182" s="32"/>
      <c r="R182" s="73" t="s">
        <v>339</v>
      </c>
      <c r="S182" s="73">
        <v>178263320</v>
      </c>
      <c r="T182" t="s">
        <v>1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</row>
    <row r="183" spans="2:51" x14ac:dyDescent="0.2">
      <c r="F183" s="32"/>
      <c r="G183" s="32"/>
      <c r="R183" s="32" t="s">
        <v>340</v>
      </c>
      <c r="S183" s="32">
        <v>178242493</v>
      </c>
      <c r="T183" s="32" t="s">
        <v>1</v>
      </c>
      <c r="U183" s="32"/>
      <c r="V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</row>
    <row r="184" spans="2:51" x14ac:dyDescent="0.2">
      <c r="F184" s="32"/>
      <c r="G184" s="32"/>
      <c r="R184" s="32" t="s">
        <v>341</v>
      </c>
      <c r="S184" s="32">
        <v>178602767</v>
      </c>
      <c r="T184" s="32" t="s">
        <v>1</v>
      </c>
      <c r="U184" s="32"/>
      <c r="V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</row>
    <row r="185" spans="2:51" x14ac:dyDescent="0.2"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 t="s">
        <v>342</v>
      </c>
      <c r="S185" s="32">
        <v>178602952</v>
      </c>
      <c r="T185" s="32" t="s">
        <v>1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</row>
    <row r="186" spans="2:51" x14ac:dyDescent="0.2"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 t="s">
        <v>343</v>
      </c>
      <c r="S186" s="32">
        <v>178997346</v>
      </c>
      <c r="T186" s="32" t="s">
        <v>10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</row>
    <row r="187" spans="2:51" ht="15" x14ac:dyDescent="0.25"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73" t="s">
        <v>344</v>
      </c>
      <c r="S187" s="73">
        <v>179286788</v>
      </c>
      <c r="T187" t="s">
        <v>1</v>
      </c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</row>
    <row r="188" spans="2:51" ht="15" x14ac:dyDescent="0.25"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73" t="s">
        <v>345</v>
      </c>
      <c r="S188" s="73">
        <v>179206436</v>
      </c>
      <c r="T188" t="s">
        <v>1</v>
      </c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</row>
    <row r="189" spans="2:51" ht="15" x14ac:dyDescent="0.25">
      <c r="F189" s="32"/>
      <c r="G189" s="32"/>
      <c r="R189" s="73" t="s">
        <v>346</v>
      </c>
      <c r="S189" s="73">
        <v>179249836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</row>
    <row r="190" spans="2:51" ht="15" x14ac:dyDescent="0.25">
      <c r="F190" s="32"/>
      <c r="G190" s="32"/>
      <c r="R190" s="73" t="s">
        <v>347</v>
      </c>
      <c r="S190" s="73">
        <v>179478621</v>
      </c>
      <c r="T190" t="s">
        <v>1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</row>
    <row r="191" spans="2:51" ht="15" x14ac:dyDescent="0.25">
      <c r="F191" s="32"/>
      <c r="G191" s="32"/>
      <c r="R191" s="73" t="s">
        <v>348</v>
      </c>
      <c r="S191" s="73">
        <v>179340620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2:51" ht="15" x14ac:dyDescent="0.25">
      <c r="F192" s="32"/>
      <c r="G192" s="32"/>
      <c r="R192" s="73" t="s">
        <v>349</v>
      </c>
      <c r="S192" s="73">
        <v>179901854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5" x14ac:dyDescent="0.25">
      <c r="F193" s="32"/>
      <c r="G193" s="32"/>
      <c r="R193" s="73" t="s">
        <v>350</v>
      </c>
      <c r="S193" s="73">
        <v>180193231</v>
      </c>
      <c r="T193" t="s">
        <v>1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x14ac:dyDescent="0.2">
      <c r="F194" s="32"/>
      <c r="G194" s="32"/>
      <c r="R194" s="32" t="s">
        <v>351</v>
      </c>
      <c r="S194" s="32">
        <v>180153137</v>
      </c>
      <c r="T194" s="32" t="s">
        <v>1</v>
      </c>
      <c r="U194" s="32"/>
      <c r="V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x14ac:dyDescent="0.2">
      <c r="F195" s="32"/>
      <c r="G195" s="32"/>
      <c r="R195" s="32" t="s">
        <v>352</v>
      </c>
      <c r="S195" s="32">
        <v>180373788</v>
      </c>
      <c r="T195" s="32" t="s">
        <v>1</v>
      </c>
      <c r="U195" s="32"/>
      <c r="V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x14ac:dyDescent="0.2"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 t="s">
        <v>353</v>
      </c>
      <c r="S196" s="32">
        <v>180102018</v>
      </c>
      <c r="T196" s="32" t="s">
        <v>10</v>
      </c>
      <c r="U196" s="32"/>
      <c r="V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"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 t="s">
        <v>354</v>
      </c>
      <c r="S197" s="32">
        <v>181121797</v>
      </c>
      <c r="T197" s="32" t="s">
        <v>1</v>
      </c>
      <c r="U197" s="32"/>
      <c r="V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ht="15" x14ac:dyDescent="0.25"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73" t="s">
        <v>355</v>
      </c>
      <c r="S198">
        <v>281523640</v>
      </c>
      <c r="T198" s="33" t="s">
        <v>1</v>
      </c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ht="15" x14ac:dyDescent="0.25"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73" t="s">
        <v>356</v>
      </c>
      <c r="S199">
        <v>181522014</v>
      </c>
      <c r="T199" s="33" t="s">
        <v>1</v>
      </c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ht="15" x14ac:dyDescent="0.25">
      <c r="F200" s="32"/>
      <c r="G200" s="32"/>
      <c r="Q200" s="73"/>
      <c r="R200" s="73" t="s">
        <v>357</v>
      </c>
      <c r="S200">
        <v>181200636</v>
      </c>
      <c r="T200" s="33" t="s">
        <v>1</v>
      </c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ht="15" x14ac:dyDescent="0.25">
      <c r="F201" s="32"/>
      <c r="G201" s="32"/>
      <c r="Q201" s="73"/>
      <c r="R201" s="73" t="s">
        <v>358</v>
      </c>
      <c r="S201">
        <v>182770817</v>
      </c>
      <c r="T201" s="33" t="s">
        <v>1</v>
      </c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ht="15" x14ac:dyDescent="0.25">
      <c r="F202" s="32"/>
      <c r="G202" s="32"/>
      <c r="Q202" s="73"/>
      <c r="R202" s="73" t="s">
        <v>359</v>
      </c>
      <c r="S202">
        <v>182701785</v>
      </c>
      <c r="T202" s="33" t="s">
        <v>1</v>
      </c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ht="15" x14ac:dyDescent="0.25">
      <c r="F203" s="32"/>
      <c r="G203" s="32"/>
      <c r="Q203" s="73"/>
      <c r="R203" s="73" t="s">
        <v>360</v>
      </c>
      <c r="S203">
        <v>182714850</v>
      </c>
      <c r="T203" s="33" t="s">
        <v>1</v>
      </c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ht="15" x14ac:dyDescent="0.25">
      <c r="F204" s="32"/>
      <c r="G204" s="32"/>
      <c r="Q204" s="73"/>
      <c r="R204" s="73" t="s">
        <v>361</v>
      </c>
      <c r="S204">
        <v>182743364</v>
      </c>
      <c r="T204" s="33" t="s">
        <v>1</v>
      </c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ht="15" x14ac:dyDescent="0.25">
      <c r="F205" s="32"/>
      <c r="G205" s="32"/>
      <c r="Q205" s="73"/>
      <c r="R205" s="73" t="s">
        <v>362</v>
      </c>
      <c r="S205">
        <v>183843314</v>
      </c>
      <c r="T205" s="33" t="s">
        <v>1</v>
      </c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ht="15" x14ac:dyDescent="0.25">
      <c r="F206" s="32"/>
      <c r="G206" s="32"/>
      <c r="Q206" s="73"/>
      <c r="R206" s="73" t="s">
        <v>363</v>
      </c>
      <c r="S206">
        <v>183633981</v>
      </c>
      <c r="T206" s="33" t="s">
        <v>1</v>
      </c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ht="15" x14ac:dyDescent="0.25">
      <c r="F207" s="32"/>
      <c r="G207" s="32"/>
      <c r="Q207" s="73"/>
      <c r="R207" s="73" t="s">
        <v>364</v>
      </c>
      <c r="S207">
        <v>183605327</v>
      </c>
      <c r="T207" s="33" t="s">
        <v>1</v>
      </c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ht="15" x14ac:dyDescent="0.25">
      <c r="F208" s="32"/>
      <c r="G208" s="32"/>
      <c r="Q208" s="73"/>
      <c r="R208" s="73" t="s">
        <v>365</v>
      </c>
      <c r="S208">
        <v>183606952</v>
      </c>
      <c r="T208" s="33" t="s">
        <v>1</v>
      </c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ht="15" x14ac:dyDescent="0.25">
      <c r="F209" s="32"/>
      <c r="G209" s="32"/>
      <c r="Q209" s="73"/>
      <c r="R209" s="73" t="s">
        <v>366</v>
      </c>
      <c r="S209">
        <v>283667080</v>
      </c>
      <c r="T209" s="33" t="s">
        <v>1</v>
      </c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ht="15" x14ac:dyDescent="0.25">
      <c r="F210" s="32"/>
      <c r="G210" s="32"/>
      <c r="Q210" s="73"/>
      <c r="R210" s="73" t="s">
        <v>367</v>
      </c>
      <c r="S210" s="73">
        <v>300083878</v>
      </c>
      <c r="T210" t="s">
        <v>1</v>
      </c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ht="15" x14ac:dyDescent="0.25">
      <c r="F211" s="32"/>
      <c r="G211" s="32"/>
      <c r="Q211" s="73"/>
      <c r="R211" s="73" t="s">
        <v>368</v>
      </c>
      <c r="S211" s="73">
        <v>184552774</v>
      </c>
      <c r="T211" t="s">
        <v>1</v>
      </c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ht="15" x14ac:dyDescent="0.25">
      <c r="F212" s="32"/>
      <c r="G212" s="32"/>
      <c r="R212" s="73" t="s">
        <v>369</v>
      </c>
      <c r="S212" s="73">
        <v>184827583</v>
      </c>
      <c r="T212" t="s">
        <v>1</v>
      </c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ht="15" x14ac:dyDescent="0.25">
      <c r="F213" s="32"/>
      <c r="G213" s="32"/>
      <c r="R213" s="73" t="s">
        <v>370</v>
      </c>
      <c r="S213" s="73">
        <v>184626819</v>
      </c>
      <c r="T213" t="s">
        <v>1</v>
      </c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ht="15" x14ac:dyDescent="0.25">
      <c r="F214" s="32"/>
      <c r="G214" s="32"/>
      <c r="R214" s="73" t="s">
        <v>371</v>
      </c>
      <c r="S214" s="73">
        <v>184536236</v>
      </c>
      <c r="T214" t="s">
        <v>1</v>
      </c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ht="15" x14ac:dyDescent="0.25">
      <c r="F215" s="32"/>
      <c r="G215" s="32"/>
      <c r="R215" s="73" t="s">
        <v>372</v>
      </c>
      <c r="S215" s="73">
        <v>185304657</v>
      </c>
      <c r="T215" t="s">
        <v>1</v>
      </c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ht="15" x14ac:dyDescent="0.25">
      <c r="F216" s="32"/>
      <c r="G216" s="32"/>
      <c r="R216" s="73" t="s">
        <v>373</v>
      </c>
      <c r="S216" s="73">
        <v>185492166</v>
      </c>
      <c r="T216" t="s">
        <v>1</v>
      </c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ht="15" x14ac:dyDescent="0.25">
      <c r="F217" s="32"/>
      <c r="G217" s="32"/>
      <c r="R217" s="73" t="s">
        <v>374</v>
      </c>
      <c r="S217" s="73">
        <v>185105324</v>
      </c>
      <c r="T217" t="s">
        <v>1</v>
      </c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ht="15" x14ac:dyDescent="0.25">
      <c r="F218" s="32"/>
      <c r="G218" s="32"/>
      <c r="R218" s="73" t="s">
        <v>375</v>
      </c>
      <c r="S218" s="73">
        <v>302296661</v>
      </c>
      <c r="T218" t="s">
        <v>1</v>
      </c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ht="15" x14ac:dyDescent="0.25">
      <c r="F219" s="32"/>
      <c r="G219" s="32"/>
      <c r="R219" s="73" t="s">
        <v>376</v>
      </c>
      <c r="S219" s="73">
        <v>185179431</v>
      </c>
      <c r="T219" t="s">
        <v>1</v>
      </c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ht="15" x14ac:dyDescent="0.25">
      <c r="F220" s="32"/>
      <c r="G220" s="32"/>
      <c r="R220" s="73" t="s">
        <v>377</v>
      </c>
      <c r="S220" s="73">
        <v>185108391</v>
      </c>
      <c r="T220" t="s">
        <v>1</v>
      </c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ht="15" x14ac:dyDescent="0.25">
      <c r="F221" s="32"/>
      <c r="G221" s="32"/>
      <c r="R221" s="73" t="s">
        <v>378</v>
      </c>
      <c r="S221" s="73">
        <v>124135580</v>
      </c>
      <c r="T221" t="s">
        <v>12</v>
      </c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ht="15" x14ac:dyDescent="0.25">
      <c r="F222" s="32"/>
      <c r="G222" s="32"/>
      <c r="R222" s="73" t="s">
        <v>379</v>
      </c>
      <c r="S222" s="73">
        <v>120545849</v>
      </c>
      <c r="T222" t="s">
        <v>1</v>
      </c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</row>
    <row r="223" spans="6:51" ht="15" x14ac:dyDescent="0.25">
      <c r="F223" s="32"/>
      <c r="G223" s="32"/>
      <c r="R223" s="73" t="s">
        <v>380</v>
      </c>
      <c r="S223" s="73">
        <v>302683277</v>
      </c>
      <c r="T223" t="s">
        <v>1</v>
      </c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</row>
    <row r="224" spans="6:51" ht="15" x14ac:dyDescent="0.25">
      <c r="F224" s="32"/>
      <c r="G224" s="32"/>
      <c r="R224" s="73" t="s">
        <v>381</v>
      </c>
      <c r="S224" s="73">
        <v>120153047</v>
      </c>
      <c r="T224" t="s">
        <v>1</v>
      </c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</row>
    <row r="225" spans="6:51" ht="15" x14ac:dyDescent="0.25">
      <c r="F225" s="32"/>
      <c r="G225" s="32"/>
      <c r="R225" s="73" t="s">
        <v>382</v>
      </c>
      <c r="S225" s="73">
        <v>120750163</v>
      </c>
      <c r="T225" t="s">
        <v>1</v>
      </c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</row>
    <row r="226" spans="6:51" ht="15" x14ac:dyDescent="0.25">
      <c r="F226" s="32"/>
      <c r="G226" s="32"/>
      <c r="R226" s="73" t="s">
        <v>383</v>
      </c>
      <c r="S226" s="73">
        <v>124644360</v>
      </c>
      <c r="T226" t="s">
        <v>10</v>
      </c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</row>
    <row r="227" spans="6:51" ht="15" x14ac:dyDescent="0.25">
      <c r="F227" s="32"/>
      <c r="G227" s="32"/>
      <c r="R227" s="73" t="s">
        <v>384</v>
      </c>
      <c r="S227" s="73">
        <v>124568293</v>
      </c>
      <c r="T227" t="s">
        <v>10</v>
      </c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</row>
    <row r="228" spans="6:51" ht="15" x14ac:dyDescent="0.25">
      <c r="F228" s="32"/>
      <c r="G228" s="32"/>
      <c r="R228" s="73" t="s">
        <v>385</v>
      </c>
      <c r="S228" s="73">
        <v>120125820</v>
      </c>
      <c r="T228" t="s">
        <v>1</v>
      </c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</row>
    <row r="229" spans="6:51" ht="15" x14ac:dyDescent="0.25">
      <c r="F229" s="32"/>
      <c r="G229" s="32"/>
      <c r="H229" s="32"/>
      <c r="I229" s="32"/>
      <c r="J229" s="32"/>
      <c r="R229" s="73" t="s">
        <v>386</v>
      </c>
      <c r="S229" s="73">
        <v>181705485</v>
      </c>
      <c r="T229" t="s">
        <v>1</v>
      </c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</row>
    <row r="230" spans="6:51" ht="15" x14ac:dyDescent="0.25">
      <c r="F230" s="32"/>
      <c r="G230" s="32"/>
      <c r="H230" s="32"/>
      <c r="I230" s="32"/>
      <c r="J230" s="32"/>
      <c r="R230" s="73" t="s">
        <v>387</v>
      </c>
      <c r="S230" s="73">
        <v>123615345</v>
      </c>
      <c r="T230" t="s">
        <v>10</v>
      </c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</row>
    <row r="231" spans="6:51" ht="15" x14ac:dyDescent="0.25">
      <c r="F231" s="32"/>
      <c r="G231" s="32"/>
      <c r="H231" s="32"/>
      <c r="I231" s="32"/>
      <c r="J231" s="32"/>
      <c r="R231" s="73" t="s">
        <v>388</v>
      </c>
      <c r="S231" s="73">
        <v>304195262</v>
      </c>
      <c r="T231" t="s">
        <v>10</v>
      </c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</row>
    <row r="232" spans="6:51" ht="15" x14ac:dyDescent="0.25">
      <c r="F232" s="32"/>
      <c r="G232" s="32"/>
      <c r="H232" s="32"/>
      <c r="I232" s="32"/>
      <c r="J232" s="32"/>
      <c r="R232" s="73" t="s">
        <v>389</v>
      </c>
      <c r="S232" s="73">
        <v>186442084</v>
      </c>
      <c r="T232" t="s">
        <v>1</v>
      </c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</row>
    <row r="233" spans="6:51" ht="15" x14ac:dyDescent="0.25">
      <c r="F233" s="32"/>
      <c r="G233" s="32"/>
      <c r="H233" s="32"/>
      <c r="I233" s="32"/>
      <c r="J233" s="32"/>
      <c r="R233" s="73" t="s">
        <v>390</v>
      </c>
      <c r="S233" s="73">
        <v>186063262</v>
      </c>
      <c r="T233" t="s">
        <v>1</v>
      </c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</row>
    <row r="234" spans="6:51" ht="15" x14ac:dyDescent="0.25">
      <c r="F234" s="32"/>
      <c r="G234" s="32"/>
      <c r="H234" s="32"/>
      <c r="I234" s="32"/>
      <c r="J234" s="32"/>
      <c r="R234" s="73" t="s">
        <v>391</v>
      </c>
      <c r="S234" s="73">
        <v>302409486</v>
      </c>
      <c r="T234" t="s">
        <v>10</v>
      </c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</row>
    <row r="235" spans="6:51" ht="15" x14ac:dyDescent="0.25">
      <c r="F235" s="32"/>
      <c r="G235" s="32"/>
      <c r="H235" s="32"/>
      <c r="I235" s="32"/>
      <c r="J235" s="32"/>
      <c r="R235" s="73" t="s">
        <v>392</v>
      </c>
      <c r="S235" s="73">
        <v>155498117</v>
      </c>
      <c r="T235" t="s">
        <v>1</v>
      </c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</row>
    <row r="236" spans="6:51" ht="15" x14ac:dyDescent="0.25">
      <c r="F236" s="32"/>
      <c r="G236" s="32"/>
      <c r="H236" s="32"/>
      <c r="I236" s="32"/>
      <c r="J236" s="32"/>
      <c r="R236" s="73" t="s">
        <v>393</v>
      </c>
      <c r="S236" s="73">
        <v>110087517</v>
      </c>
      <c r="T236" t="s">
        <v>1</v>
      </c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</row>
    <row r="237" spans="6:51" ht="15" x14ac:dyDescent="0.25">
      <c r="F237" s="32"/>
      <c r="G237" s="32"/>
      <c r="H237" s="32"/>
      <c r="I237" s="32"/>
      <c r="J237" s="32"/>
      <c r="R237" s="73" t="s">
        <v>394</v>
      </c>
      <c r="S237" s="73">
        <v>155514735</v>
      </c>
      <c r="T237" t="s">
        <v>12</v>
      </c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</row>
    <row r="238" spans="6:51" ht="15" x14ac:dyDescent="0.25">
      <c r="F238" s="32"/>
      <c r="G238" s="32"/>
      <c r="H238" s="32"/>
      <c r="I238" s="32"/>
      <c r="J238" s="32"/>
      <c r="R238" s="73" t="s">
        <v>395</v>
      </c>
      <c r="S238" s="73">
        <v>187920473</v>
      </c>
      <c r="T238" t="s">
        <v>1</v>
      </c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</row>
    <row r="239" spans="6:51" ht="15" x14ac:dyDescent="0.25">
      <c r="F239" s="32"/>
      <c r="G239" s="32"/>
      <c r="H239" s="32"/>
      <c r="I239" s="32"/>
      <c r="J239" s="32"/>
      <c r="R239" s="73" t="s">
        <v>396</v>
      </c>
      <c r="S239" s="73">
        <v>187823316</v>
      </c>
      <c r="T239" t="s">
        <v>1</v>
      </c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</row>
    <row r="240" spans="6:51" ht="15" x14ac:dyDescent="0.25">
      <c r="F240" s="32"/>
      <c r="G240" s="32"/>
      <c r="H240" s="32"/>
      <c r="I240" s="32"/>
      <c r="J240" s="32"/>
      <c r="R240" s="73" t="s">
        <v>397</v>
      </c>
      <c r="S240" s="73">
        <v>187801768</v>
      </c>
      <c r="T240" t="s">
        <v>1</v>
      </c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</row>
    <row r="241" spans="6:51" x14ac:dyDescent="0.2">
      <c r="F241" s="32"/>
      <c r="G241" s="32"/>
      <c r="H241" s="32"/>
      <c r="I241" s="32"/>
      <c r="J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</row>
    <row r="242" spans="6:51" x14ac:dyDescent="0.2">
      <c r="F242" s="32"/>
      <c r="G242" s="32"/>
      <c r="H242" s="32"/>
      <c r="I242" s="32"/>
      <c r="J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</row>
    <row r="243" spans="6:51" x14ac:dyDescent="0.2">
      <c r="F243" s="32"/>
      <c r="G243" s="32"/>
      <c r="H243" s="32"/>
      <c r="I243" s="32"/>
      <c r="J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</row>
    <row r="244" spans="6:51" x14ac:dyDescent="0.2">
      <c r="F244" s="32"/>
      <c r="G244" s="32"/>
      <c r="H244" s="32"/>
      <c r="I244" s="32"/>
      <c r="J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</row>
    <row r="245" spans="6:51" x14ac:dyDescent="0.2">
      <c r="F245" s="32"/>
      <c r="G245" s="32"/>
      <c r="H245" s="32"/>
      <c r="I245" s="32"/>
      <c r="J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</row>
    <row r="246" spans="6:51" x14ac:dyDescent="0.2">
      <c r="F246" s="32"/>
      <c r="G246" s="32"/>
      <c r="H246" s="32"/>
      <c r="I246" s="32"/>
      <c r="J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</row>
    <row r="247" spans="6:51" x14ac:dyDescent="0.2">
      <c r="F247" s="32"/>
      <c r="G247" s="32"/>
      <c r="H247" s="32"/>
      <c r="I247" s="32"/>
      <c r="J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</row>
    <row r="248" spans="6:51" x14ac:dyDescent="0.2">
      <c r="F248" s="32"/>
      <c r="G248" s="32"/>
      <c r="H248" s="32"/>
      <c r="I248" s="32"/>
      <c r="J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</row>
    <row r="249" spans="6:51" x14ac:dyDescent="0.2">
      <c r="F249" s="32"/>
      <c r="G249" s="32"/>
      <c r="H249" s="32"/>
      <c r="I249" s="32"/>
      <c r="J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</row>
    <row r="250" spans="6:51" x14ac:dyDescent="0.2">
      <c r="F250" s="32"/>
      <c r="G250" s="32"/>
      <c r="H250" s="32"/>
      <c r="I250" s="32"/>
      <c r="J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</row>
    <row r="251" spans="6:51" x14ac:dyDescent="0.2">
      <c r="F251" s="32"/>
      <c r="G251" s="32"/>
      <c r="H251" s="32"/>
      <c r="I251" s="32"/>
      <c r="J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</row>
    <row r="252" spans="6:51" x14ac:dyDescent="0.2">
      <c r="F252" s="32"/>
      <c r="G252" s="32"/>
      <c r="H252" s="32"/>
      <c r="I252" s="32"/>
      <c r="J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</row>
    <row r="253" spans="6:51" x14ac:dyDescent="0.2">
      <c r="F253" s="32"/>
      <c r="G253" s="32"/>
      <c r="H253" s="32"/>
      <c r="I253" s="32"/>
      <c r="J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</row>
    <row r="254" spans="6:51" x14ac:dyDescent="0.2">
      <c r="F254" s="32"/>
      <c r="G254" s="32"/>
      <c r="H254" s="32"/>
      <c r="I254" s="32"/>
      <c r="J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</row>
    <row r="255" spans="6:51" x14ac:dyDescent="0.2">
      <c r="F255" s="32"/>
      <c r="G255" s="32"/>
      <c r="H255" s="32"/>
      <c r="I255" s="32"/>
      <c r="J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</row>
    <row r="256" spans="6:51" x14ac:dyDescent="0.2">
      <c r="F256" s="32"/>
      <c r="G256" s="32"/>
      <c r="H256" s="32"/>
      <c r="I256" s="32"/>
      <c r="J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</row>
    <row r="257" spans="6:51" x14ac:dyDescent="0.2">
      <c r="F257" s="32"/>
      <c r="G257" s="32"/>
      <c r="H257" s="32"/>
      <c r="I257" s="32"/>
      <c r="J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</row>
    <row r="258" spans="6:51" x14ac:dyDescent="0.2">
      <c r="F258" s="32"/>
      <c r="G258" s="32"/>
      <c r="H258" s="32"/>
      <c r="I258" s="32"/>
      <c r="J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</row>
    <row r="259" spans="6:51" x14ac:dyDescent="0.2">
      <c r="F259" s="32"/>
      <c r="G259" s="32"/>
      <c r="H259" s="32"/>
      <c r="I259" s="32"/>
      <c r="J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</row>
    <row r="260" spans="6:51" x14ac:dyDescent="0.2">
      <c r="F260" s="32"/>
      <c r="G260" s="32"/>
      <c r="H260" s="32"/>
      <c r="I260" s="32"/>
      <c r="J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</row>
    <row r="261" spans="6:51" x14ac:dyDescent="0.2">
      <c r="F261" s="32"/>
      <c r="G261" s="32"/>
      <c r="H261" s="32"/>
      <c r="I261" s="32"/>
      <c r="J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</row>
    <row r="262" spans="6:51" x14ac:dyDescent="0.2">
      <c r="F262" s="32"/>
      <c r="G262" s="32"/>
      <c r="H262" s="32"/>
      <c r="I262" s="32"/>
      <c r="J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</row>
    <row r="263" spans="6:51" x14ac:dyDescent="0.2">
      <c r="F263" s="32"/>
      <c r="G263" s="32"/>
      <c r="H263" s="32"/>
      <c r="I263" s="32"/>
      <c r="J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</row>
    <row r="264" spans="6:51" x14ac:dyDescent="0.2">
      <c r="F264" s="32"/>
      <c r="G264" s="32"/>
      <c r="H264" s="32"/>
      <c r="I264" s="32"/>
      <c r="J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</row>
    <row r="265" spans="6:51" x14ac:dyDescent="0.2">
      <c r="F265" s="32"/>
      <c r="G265" s="32"/>
      <c r="H265" s="32"/>
      <c r="I265" s="32"/>
      <c r="J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</row>
    <row r="266" spans="6:51" x14ac:dyDescent="0.2">
      <c r="F266" s="32"/>
      <c r="G266" s="32"/>
      <c r="H266" s="32"/>
      <c r="I266" s="32"/>
      <c r="J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</row>
    <row r="267" spans="6:51" x14ac:dyDescent="0.2">
      <c r="F267" s="32"/>
      <c r="G267" s="32"/>
      <c r="H267" s="32"/>
      <c r="I267" s="32"/>
      <c r="J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</row>
    <row r="268" spans="6:51" x14ac:dyDescent="0.2">
      <c r="F268" s="32"/>
    </row>
  </sheetData>
  <sheetProtection algorithmName="SHA-512" hashValue="93uOTt/m55CIRXVpXoTEFnZS3qVsE9rWkmZwPBZ0HUAeGFEpAWpoA8NL+JSat62Bis8a+v7Vri7LwzsbQr9n4A==" saltValue="LZ8YTlTTTuTiQpA6gH6g1Q==" spinCount="100000" sheet="1" selectLockedCells="1"/>
  <sortState xmlns:xlrd2="http://schemas.microsoft.com/office/spreadsheetml/2017/richdata2"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5" type="noConversion"/>
  <conditionalFormatting sqref="E105 C105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0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1000000}"/>
    <dataValidation allowBlank="1" showErrorMessage="1" sqref="B39:B40" xr:uid="{00000000-0002-0000-0000-000002000000}"/>
    <dataValidation type="whole" allowBlank="1" showErrorMessage="1" prompt="Nurodykite identifikacinį numerį (juridinio asmens kodą)" sqref="C10:E10 C11 C13" xr:uid="{00000000-0002-0000-0000-000003000000}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 xr:uid="{00000000-0002-0000-0000-000004000000}"/>
    <dataValidation type="list" allowBlank="1" showInputMessage="1" showErrorMessage="1" sqref="C34:E34" xr:uid="{00000000-0002-0000-0000-000005000000}">
      <formula1>"Taip, Ne"</formula1>
    </dataValidation>
    <dataValidation type="list" allowBlank="1" showInputMessage="1" showErrorMessage="1" sqref="C132:E132 C152:E152" xr:uid="{00000000-0002-0000-0000-000006000000}">
      <formula1>$H$131:$H$133</formula1>
    </dataValidation>
    <dataValidation type="list" allowBlank="1" showInputMessage="1" showErrorMessage="1" sqref="C153:E153 C133:E133" xr:uid="{00000000-0002-0000-0000-000007000000}">
      <formula1>$H$135:$H$146</formula1>
    </dataValidation>
    <dataValidation type="list" allowBlank="1" showInputMessage="1" showErrorMessage="1" sqref="D135 D155" xr:uid="{00000000-0002-0000-0000-000008000000}">
      <formula1>$H$149:$H$150</formula1>
    </dataValidation>
    <dataValidation type="list" allowBlank="1" showInputMessage="1" showErrorMessage="1" sqref="D136:D149 D156:D169" xr:uid="{00000000-0002-0000-0000-000009000000}">
      <formula1>$H$151:$H$152</formula1>
    </dataValidation>
    <dataValidation type="list" allowBlank="1" showInputMessage="1" showErrorMessage="1" sqref="E119 C119" xr:uid="{00000000-0002-0000-0000-00000A000000}">
      <formula1>$H$111:$H$112</formula1>
    </dataValidation>
    <dataValidation type="list" allowBlank="1" showErrorMessage="1" prompt="Nurodykite identifikacinį numerį (juridinio asmens kodą)" sqref="C12:E12" xr:uid="{00000000-0002-0000-0000-00000B000000}">
      <formula1>$H$14:$H$24</formula1>
    </dataValidation>
    <dataValidation allowBlank="1" showInputMessage="1" showErrorMessage="1" prompt="Vardas Pavardė" sqref="C135:C149" xr:uid="{00000000-0002-0000-0000-00000C000000}"/>
    <dataValidation allowBlank="1" showInputMessage="1" showErrorMessage="1" prompt="Viename langelyje nurodykite valdybos nario pagrindinėje darbovietėje užimamas pareigas" sqref="E135:E149" xr:uid="{00000000-0002-0000-0000-00000D000000}"/>
    <dataValidation type="list" allowBlank="1" showErrorMessage="1" prompt="Nurodykite pilną įmonės pavadinimą, pvz. Akcinė bendrovė „Pavyzdys“ ar Valstybės įmonė „Pavyzdys“" sqref="C8:E8" xr:uid="{00000000-0002-0000-0000-00000E000000}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B1:O97"/>
  <sheetViews>
    <sheetView topLeftCell="A29" zoomScaleNormal="100" zoomScaleSheetLayoutView="100" workbookViewId="0">
      <selection activeCell="F13" sqref="F13:L13"/>
    </sheetView>
  </sheetViews>
  <sheetFormatPr defaultColWidth="9.140625" defaultRowHeight="15" x14ac:dyDescent="0.25"/>
  <cols>
    <col min="1" max="1" width="1.42578125" style="15" customWidth="1"/>
    <col min="2" max="2" width="2.5703125" style="15" customWidth="1"/>
    <col min="3" max="3" width="7.28515625" style="15" customWidth="1"/>
    <col min="4" max="4" width="30.5703125" style="15" customWidth="1"/>
    <col min="5" max="5" width="38.28515625" style="15" customWidth="1"/>
    <col min="6" max="6" width="19" style="15" customWidth="1"/>
    <col min="7" max="7" width="2.7109375" style="15" customWidth="1"/>
    <col min="8" max="8" width="2.5703125" style="15" customWidth="1"/>
    <col min="9" max="9" width="7.28515625" style="15" customWidth="1"/>
    <col min="10" max="10" width="30.5703125" style="15" customWidth="1"/>
    <col min="11" max="11" width="38.28515625" style="15" customWidth="1"/>
    <col min="12" max="12" width="18.85546875" style="15" customWidth="1"/>
    <col min="13" max="13" width="2.7109375" style="15" customWidth="1"/>
    <col min="14" max="14" width="3.7109375" style="15" customWidth="1"/>
    <col min="15" max="15" width="9.140625" style="15" hidden="1" customWidth="1"/>
    <col min="16" max="16384" width="9.140625" style="15"/>
  </cols>
  <sheetData>
    <row r="1" spans="2:15" ht="9" customHeight="1" thickBot="1" x14ac:dyDescent="0.3">
      <c r="B1" s="66"/>
      <c r="C1" s="72"/>
      <c r="D1" s="72"/>
      <c r="E1" s="72"/>
      <c r="F1" s="72"/>
      <c r="G1" s="72"/>
      <c r="H1" s="72"/>
      <c r="I1" s="72"/>
      <c r="J1" s="72"/>
      <c r="K1" s="72"/>
      <c r="L1" s="72"/>
      <c r="M1" s="66"/>
    </row>
    <row r="2" spans="2:15" ht="12" customHeight="1" x14ac:dyDescent="0.25">
      <c r="B2" s="178"/>
      <c r="C2" s="179"/>
      <c r="D2" s="180"/>
      <c r="E2" s="180"/>
      <c r="F2" s="181"/>
      <c r="G2" s="181"/>
      <c r="H2" s="182"/>
      <c r="I2" s="183"/>
      <c r="J2" s="180"/>
      <c r="K2" s="180"/>
      <c r="L2" s="181"/>
      <c r="M2" s="200"/>
    </row>
    <row r="3" spans="2:15" ht="28.5" customHeight="1" x14ac:dyDescent="0.25">
      <c r="B3" s="184"/>
      <c r="C3" s="201" t="s">
        <v>416</v>
      </c>
      <c r="D3" s="16"/>
      <c r="E3" s="16"/>
      <c r="F3" s="16"/>
      <c r="G3" s="16"/>
      <c r="H3" s="17"/>
      <c r="I3" s="16"/>
      <c r="J3" s="16"/>
      <c r="K3" s="440" t="s">
        <v>439</v>
      </c>
      <c r="L3" s="441"/>
      <c r="M3" s="185"/>
    </row>
    <row r="4" spans="2:15" ht="15" customHeight="1" x14ac:dyDescent="0.25">
      <c r="B4" s="184"/>
      <c r="C4" s="69" t="s">
        <v>417</v>
      </c>
      <c r="D4" s="16"/>
      <c r="E4" s="16"/>
      <c r="F4" s="16"/>
      <c r="G4" s="16"/>
      <c r="H4" s="17"/>
      <c r="I4" s="16"/>
      <c r="J4" s="16"/>
      <c r="K4" s="334" t="s">
        <v>398</v>
      </c>
      <c r="L4" s="50"/>
      <c r="M4" s="185"/>
    </row>
    <row r="5" spans="2:15" ht="15" customHeight="1" x14ac:dyDescent="0.25">
      <c r="B5" s="184"/>
      <c r="C5" s="68"/>
      <c r="D5" s="16"/>
      <c r="E5" s="16"/>
      <c r="F5" s="16"/>
      <c r="G5" s="16"/>
      <c r="H5" s="17"/>
      <c r="I5" s="16"/>
      <c r="J5" s="16"/>
      <c r="K5" s="16"/>
      <c r="L5" s="24"/>
      <c r="M5" s="185"/>
    </row>
    <row r="6" spans="2:15" ht="15" customHeight="1" x14ac:dyDescent="0.25">
      <c r="B6" s="184"/>
      <c r="C6" s="446" t="s">
        <v>400</v>
      </c>
      <c r="D6" s="447"/>
      <c r="E6" s="447"/>
      <c r="F6" s="447"/>
      <c r="G6" s="447"/>
      <c r="H6" s="447"/>
      <c r="I6" s="447"/>
      <c r="J6" s="447"/>
      <c r="K6" s="447"/>
      <c r="L6" s="447"/>
      <c r="M6" s="448"/>
    </row>
    <row r="7" spans="2:15" ht="15" hidden="1" customHeight="1" x14ac:dyDescent="0.25">
      <c r="B7" s="184"/>
      <c r="C7" s="68"/>
      <c r="D7" s="16"/>
      <c r="E7" s="16"/>
      <c r="F7" s="16"/>
      <c r="G7" s="16"/>
      <c r="H7" s="17"/>
      <c r="I7" s="16"/>
      <c r="J7" s="16"/>
      <c r="K7" s="16"/>
      <c r="L7" s="24"/>
      <c r="M7" s="185"/>
    </row>
    <row r="8" spans="2:15" x14ac:dyDescent="0.25">
      <c r="B8" s="184"/>
      <c r="C8" s="69"/>
      <c r="D8" s="16"/>
      <c r="E8" s="16"/>
      <c r="F8" s="16"/>
      <c r="G8" s="16"/>
      <c r="H8" s="17"/>
      <c r="I8" s="16"/>
      <c r="J8" s="16"/>
      <c r="K8" s="16"/>
      <c r="L8" s="16"/>
      <c r="M8" s="185"/>
    </row>
    <row r="9" spans="2:15" ht="15.75" thickBot="1" x14ac:dyDescent="0.3">
      <c r="B9" s="184"/>
      <c r="C9" s="442" t="s">
        <v>8</v>
      </c>
      <c r="D9" s="443"/>
      <c r="E9" s="444" t="str">
        <f>'Finansiniai duomenys'!C8</f>
        <v>UAB „Vilniaus apšvietimas“</v>
      </c>
      <c r="F9" s="444"/>
      <c r="G9" s="444"/>
      <c r="H9" s="444"/>
      <c r="I9" s="444"/>
      <c r="J9" s="444"/>
      <c r="K9" s="16"/>
      <c r="L9" s="16"/>
      <c r="M9" s="185"/>
    </row>
    <row r="10" spans="2:15" ht="15.75" thickBot="1" x14ac:dyDescent="0.3">
      <c r="B10" s="184"/>
      <c r="C10" s="442" t="s">
        <v>11</v>
      </c>
      <c r="D10" s="443"/>
      <c r="E10" s="445" t="str">
        <f>'Finansiniai duomenys'!C9</f>
        <v>Uždaroji akcinė bendrovė (UAB)</v>
      </c>
      <c r="F10" s="445"/>
      <c r="G10" s="445"/>
      <c r="H10" s="445"/>
      <c r="I10" s="445"/>
      <c r="J10" s="445"/>
      <c r="K10" s="16"/>
      <c r="L10" s="16"/>
      <c r="M10" s="185"/>
    </row>
    <row r="11" spans="2:15" ht="15.75" thickBot="1" x14ac:dyDescent="0.3">
      <c r="B11" s="184"/>
      <c r="C11" s="442" t="s">
        <v>15</v>
      </c>
      <c r="D11" s="443"/>
      <c r="E11" s="445">
        <f>'Finansiniai duomenys'!C10</f>
        <v>120125820</v>
      </c>
      <c r="F11" s="445"/>
      <c r="G11" s="445"/>
      <c r="H11" s="445"/>
      <c r="I11" s="445"/>
      <c r="J11" s="445"/>
      <c r="K11" s="16"/>
      <c r="L11" s="16"/>
      <c r="M11" s="185"/>
    </row>
    <row r="12" spans="2:15" x14ac:dyDescent="0.25">
      <c r="B12" s="184"/>
      <c r="C12" s="67"/>
      <c r="D12" s="16"/>
      <c r="E12" s="16"/>
      <c r="F12" s="18"/>
      <c r="G12" s="18"/>
      <c r="H12" s="19"/>
      <c r="I12" s="16"/>
      <c r="J12" s="16"/>
      <c r="K12" s="16"/>
      <c r="L12" s="16"/>
      <c r="M12" s="185"/>
    </row>
    <row r="13" spans="2:15" ht="28.5" customHeight="1" x14ac:dyDescent="0.25">
      <c r="B13" s="184"/>
      <c r="C13" s="400" t="s">
        <v>401</v>
      </c>
      <c r="D13" s="401"/>
      <c r="E13" s="401"/>
      <c r="F13" s="402" t="s">
        <v>406</v>
      </c>
      <c r="G13" s="402"/>
      <c r="H13" s="402"/>
      <c r="I13" s="402"/>
      <c r="J13" s="402"/>
      <c r="K13" s="402"/>
      <c r="L13" s="403"/>
      <c r="M13" s="185"/>
      <c r="O13" s="15" t="s">
        <v>402</v>
      </c>
    </row>
    <row r="14" spans="2:15" x14ac:dyDescent="0.25">
      <c r="B14" s="184"/>
      <c r="C14" s="404" t="s">
        <v>403</v>
      </c>
      <c r="D14" s="405"/>
      <c r="E14" s="405"/>
      <c r="F14" s="406"/>
      <c r="G14" s="406"/>
      <c r="H14" s="406"/>
      <c r="I14" s="406"/>
      <c r="J14" s="406"/>
      <c r="K14" s="406"/>
      <c r="L14" s="407"/>
      <c r="M14" s="185"/>
      <c r="O14" s="15" t="s">
        <v>404</v>
      </c>
    </row>
    <row r="15" spans="2:15" x14ac:dyDescent="0.25">
      <c r="B15" s="184"/>
      <c r="C15" s="67"/>
      <c r="D15" s="16"/>
      <c r="E15" s="16"/>
      <c r="F15" s="16"/>
      <c r="G15" s="16"/>
      <c r="H15" s="17"/>
      <c r="I15" s="16"/>
      <c r="J15" s="16"/>
      <c r="K15" s="16"/>
      <c r="L15" s="16"/>
      <c r="M15" s="185"/>
      <c r="O15" s="15" t="s">
        <v>405</v>
      </c>
    </row>
    <row r="16" spans="2:15" x14ac:dyDescent="0.25">
      <c r="B16" s="184"/>
      <c r="C16" s="67"/>
      <c r="D16" s="16"/>
      <c r="E16" s="16"/>
      <c r="F16" s="16"/>
      <c r="G16" s="16"/>
      <c r="H16" s="17"/>
      <c r="I16" s="16"/>
      <c r="J16" s="16"/>
      <c r="K16" s="16"/>
      <c r="L16" s="16"/>
      <c r="M16" s="185"/>
      <c r="O16" s="15" t="s">
        <v>406</v>
      </c>
    </row>
    <row r="17" spans="2:13" ht="38.25" customHeight="1" x14ac:dyDescent="0.25">
      <c r="B17" s="184"/>
      <c r="C17" s="400" t="s">
        <v>419</v>
      </c>
      <c r="D17" s="414"/>
      <c r="E17" s="412"/>
      <c r="F17" s="415"/>
      <c r="G17" s="227"/>
      <c r="H17" s="230"/>
      <c r="I17" s="410" t="s">
        <v>420</v>
      </c>
      <c r="J17" s="411"/>
      <c r="K17" s="412"/>
      <c r="L17" s="413"/>
      <c r="M17" s="186"/>
    </row>
    <row r="18" spans="2:13" ht="26.45" customHeight="1" thickBot="1" x14ac:dyDescent="0.3">
      <c r="B18" s="184"/>
      <c r="C18" s="400" t="s">
        <v>423</v>
      </c>
      <c r="D18" s="401"/>
      <c r="E18" s="401"/>
      <c r="F18" s="435"/>
      <c r="G18" s="80"/>
      <c r="H18" s="230"/>
      <c r="I18" s="418" t="s">
        <v>424</v>
      </c>
      <c r="J18" s="419"/>
      <c r="K18" s="419"/>
      <c r="L18" s="420"/>
      <c r="M18" s="187"/>
    </row>
    <row r="19" spans="2:13" ht="49.5" customHeight="1" thickBot="1" x14ac:dyDescent="0.3">
      <c r="B19" s="184"/>
      <c r="C19" s="400" t="s">
        <v>421</v>
      </c>
      <c r="D19" s="401"/>
      <c r="E19" s="433"/>
      <c r="F19" s="434"/>
      <c r="G19" s="81"/>
      <c r="H19" s="231"/>
      <c r="I19" s="410" t="s">
        <v>422</v>
      </c>
      <c r="J19" s="410"/>
      <c r="K19" s="408"/>
      <c r="L19" s="409"/>
      <c r="M19" s="186"/>
    </row>
    <row r="20" spans="2:13" ht="40.5" customHeight="1" x14ac:dyDescent="0.25">
      <c r="B20" s="184"/>
      <c r="C20" s="400" t="s">
        <v>407</v>
      </c>
      <c r="D20" s="401"/>
      <c r="E20" s="416"/>
      <c r="F20" s="417"/>
      <c r="G20" s="227"/>
      <c r="H20" s="231"/>
      <c r="I20" s="401" t="s">
        <v>407</v>
      </c>
      <c r="J20" s="401"/>
      <c r="K20" s="416"/>
      <c r="L20" s="417"/>
      <c r="M20" s="186"/>
    </row>
    <row r="21" spans="2:13" x14ac:dyDescent="0.25">
      <c r="B21" s="184"/>
      <c r="C21" s="67"/>
      <c r="D21" s="16"/>
      <c r="E21" s="16"/>
      <c r="F21" s="18"/>
      <c r="G21" s="16"/>
      <c r="H21" s="230"/>
      <c r="I21" s="16"/>
      <c r="J21" s="16"/>
      <c r="K21" s="16"/>
      <c r="L21" s="16"/>
      <c r="M21" s="185"/>
    </row>
    <row r="22" spans="2:13" x14ac:dyDescent="0.25">
      <c r="B22" s="184"/>
      <c r="C22" s="67"/>
      <c r="D22" s="16"/>
      <c r="E22" s="16"/>
      <c r="F22" s="18"/>
      <c r="G22" s="16"/>
      <c r="H22" s="230"/>
      <c r="I22" s="16"/>
      <c r="J22" s="16"/>
      <c r="K22" s="16"/>
      <c r="L22" s="16"/>
      <c r="M22" s="185"/>
    </row>
    <row r="23" spans="2:13" x14ac:dyDescent="0.25">
      <c r="B23" s="184"/>
      <c r="C23" s="429" t="s">
        <v>414</v>
      </c>
      <c r="D23" s="424"/>
      <c r="E23" s="424"/>
      <c r="F23" s="430"/>
      <c r="G23" s="22"/>
      <c r="H23" s="230"/>
      <c r="I23" s="424" t="s">
        <v>415</v>
      </c>
      <c r="J23" s="424"/>
      <c r="K23" s="424"/>
      <c r="L23" s="424"/>
      <c r="M23" s="188"/>
    </row>
    <row r="24" spans="2:13" x14ac:dyDescent="0.25">
      <c r="B24" s="184"/>
      <c r="C24" s="70"/>
      <c r="D24" s="22"/>
      <c r="E24" s="22"/>
      <c r="F24" s="21"/>
      <c r="G24" s="22"/>
      <c r="H24" s="230"/>
      <c r="I24" s="22"/>
      <c r="J24" s="22"/>
      <c r="K24" s="22"/>
      <c r="L24" s="22"/>
      <c r="M24" s="188"/>
    </row>
    <row r="25" spans="2:13" x14ac:dyDescent="0.25">
      <c r="B25" s="184"/>
      <c r="C25" s="431" t="s">
        <v>440</v>
      </c>
      <c r="D25" s="425"/>
      <c r="E25" s="425"/>
      <c r="F25" s="432"/>
      <c r="G25" s="228"/>
      <c r="H25" s="230"/>
      <c r="I25" s="425" t="s">
        <v>441</v>
      </c>
      <c r="J25" s="425"/>
      <c r="K25" s="425"/>
      <c r="L25" s="425"/>
      <c r="M25" s="189"/>
    </row>
    <row r="26" spans="2:13" ht="24" x14ac:dyDescent="0.25">
      <c r="B26" s="184"/>
      <c r="C26" s="224" t="s">
        <v>408</v>
      </c>
      <c r="D26" s="225" t="s">
        <v>409</v>
      </c>
      <c r="E26" s="226" t="s">
        <v>410</v>
      </c>
      <c r="F26" s="224" t="s">
        <v>411</v>
      </c>
      <c r="G26" s="229"/>
      <c r="H26" s="232"/>
      <c r="I26" s="225" t="s">
        <v>408</v>
      </c>
      <c r="J26" s="224" t="s">
        <v>409</v>
      </c>
      <c r="K26" s="224" t="s">
        <v>410</v>
      </c>
      <c r="L26" s="224" t="s">
        <v>411</v>
      </c>
      <c r="M26" s="190"/>
    </row>
    <row r="27" spans="2:13" x14ac:dyDescent="0.25">
      <c r="B27" s="184"/>
      <c r="C27" s="23">
        <v>1</v>
      </c>
      <c r="D27" s="234"/>
      <c r="E27" s="7"/>
      <c r="F27" s="236"/>
      <c r="G27" s="207"/>
      <c r="H27" s="232"/>
      <c r="I27" s="25">
        <v>1</v>
      </c>
      <c r="J27" s="238"/>
      <c r="K27" s="7"/>
      <c r="L27" s="236"/>
      <c r="M27" s="191"/>
    </row>
    <row r="28" spans="2:13" x14ac:dyDescent="0.25">
      <c r="B28" s="184"/>
      <c r="C28" s="23">
        <v>2</v>
      </c>
      <c r="D28" s="234"/>
      <c r="E28" s="7"/>
      <c r="F28" s="236"/>
      <c r="G28" s="207"/>
      <c r="H28" s="232"/>
      <c r="I28" s="25">
        <v>2</v>
      </c>
      <c r="J28" s="238"/>
      <c r="K28" s="7"/>
      <c r="L28" s="236"/>
      <c r="M28" s="191"/>
    </row>
    <row r="29" spans="2:13" x14ac:dyDescent="0.25">
      <c r="B29" s="184"/>
      <c r="C29" s="23">
        <v>3</v>
      </c>
      <c r="D29" s="234"/>
      <c r="E29" s="7"/>
      <c r="F29" s="236"/>
      <c r="G29" s="207"/>
      <c r="H29" s="232"/>
      <c r="I29" s="25">
        <v>3</v>
      </c>
      <c r="J29" s="238"/>
      <c r="K29" s="7"/>
      <c r="L29" s="236"/>
      <c r="M29" s="191"/>
    </row>
    <row r="30" spans="2:13" x14ac:dyDescent="0.25">
      <c r="B30" s="184"/>
      <c r="C30" s="23">
        <v>4</v>
      </c>
      <c r="D30" s="234"/>
      <c r="E30" s="7"/>
      <c r="F30" s="236"/>
      <c r="G30" s="207"/>
      <c r="H30" s="232"/>
      <c r="I30" s="25">
        <v>4</v>
      </c>
      <c r="J30" s="238"/>
      <c r="K30" s="7"/>
      <c r="L30" s="236"/>
      <c r="M30" s="191"/>
    </row>
    <row r="31" spans="2:13" x14ac:dyDescent="0.25">
      <c r="B31" s="184"/>
      <c r="C31" s="23">
        <v>5</v>
      </c>
      <c r="D31" s="234"/>
      <c r="E31" s="7"/>
      <c r="F31" s="236"/>
      <c r="G31" s="207"/>
      <c r="H31" s="232"/>
      <c r="I31" s="25">
        <v>5</v>
      </c>
      <c r="J31" s="238"/>
      <c r="K31" s="7"/>
      <c r="L31" s="236"/>
      <c r="M31" s="191"/>
    </row>
    <row r="32" spans="2:13" x14ac:dyDescent="0.25">
      <c r="B32" s="184"/>
      <c r="C32" s="23">
        <v>6</v>
      </c>
      <c r="D32" s="234"/>
      <c r="E32" s="7"/>
      <c r="F32" s="236"/>
      <c r="G32" s="207"/>
      <c r="H32" s="232"/>
      <c r="I32" s="25">
        <v>6</v>
      </c>
      <c r="J32" s="238"/>
      <c r="K32" s="7"/>
      <c r="L32" s="236"/>
      <c r="M32" s="191"/>
    </row>
    <row r="33" spans="2:13" x14ac:dyDescent="0.25">
      <c r="B33" s="184"/>
      <c r="C33" s="23">
        <v>7</v>
      </c>
      <c r="D33" s="234"/>
      <c r="E33" s="7"/>
      <c r="F33" s="236"/>
      <c r="G33" s="207"/>
      <c r="H33" s="231"/>
      <c r="I33" s="23">
        <v>7</v>
      </c>
      <c r="J33" s="238"/>
      <c r="K33" s="7"/>
      <c r="L33" s="236"/>
      <c r="M33" s="191"/>
    </row>
    <row r="34" spans="2:13" x14ac:dyDescent="0.25">
      <c r="B34" s="184"/>
      <c r="C34" s="23">
        <v>8</v>
      </c>
      <c r="D34" s="234"/>
      <c r="E34" s="7"/>
      <c r="F34" s="236"/>
      <c r="G34" s="207"/>
      <c r="H34" s="231"/>
      <c r="I34" s="23">
        <v>8</v>
      </c>
      <c r="J34" s="234"/>
      <c r="K34" s="7"/>
      <c r="L34" s="236"/>
      <c r="M34" s="191"/>
    </row>
    <row r="35" spans="2:13" x14ac:dyDescent="0.25">
      <c r="B35" s="184"/>
      <c r="C35" s="23">
        <v>9</v>
      </c>
      <c r="D35" s="234"/>
      <c r="E35" s="7"/>
      <c r="F35" s="236"/>
      <c r="G35" s="207"/>
      <c r="H35" s="232"/>
      <c r="I35" s="25">
        <v>9</v>
      </c>
      <c r="J35" s="234"/>
      <c r="K35" s="7"/>
      <c r="L35" s="236"/>
      <c r="M35" s="191"/>
    </row>
    <row r="36" spans="2:13" x14ac:dyDescent="0.25">
      <c r="B36" s="184"/>
      <c r="C36" s="23">
        <v>10</v>
      </c>
      <c r="D36" s="234"/>
      <c r="E36" s="7"/>
      <c r="F36" s="236"/>
      <c r="G36" s="207"/>
      <c r="H36" s="231"/>
      <c r="I36" s="23">
        <v>10</v>
      </c>
      <c r="J36" s="234"/>
      <c r="K36" s="7"/>
      <c r="L36" s="236"/>
      <c r="M36" s="191"/>
    </row>
    <row r="37" spans="2:13" x14ac:dyDescent="0.25">
      <c r="B37" s="184"/>
      <c r="C37" s="23">
        <v>11</v>
      </c>
      <c r="D37" s="234"/>
      <c r="E37" s="7"/>
      <c r="F37" s="236"/>
      <c r="G37" s="207"/>
      <c r="H37" s="232"/>
      <c r="I37" s="25">
        <v>11</v>
      </c>
      <c r="J37" s="238"/>
      <c r="K37" s="7"/>
      <c r="L37" s="236"/>
      <c r="M37" s="191"/>
    </row>
    <row r="38" spans="2:13" x14ac:dyDescent="0.25">
      <c r="B38" s="184"/>
      <c r="C38" s="23">
        <v>12</v>
      </c>
      <c r="D38" s="234"/>
      <c r="E38" s="7"/>
      <c r="F38" s="236"/>
      <c r="G38" s="207"/>
      <c r="H38" s="232"/>
      <c r="I38" s="25">
        <v>12</v>
      </c>
      <c r="J38" s="238"/>
      <c r="K38" s="7"/>
      <c r="L38" s="236"/>
      <c r="M38" s="191"/>
    </row>
    <row r="39" spans="2:13" x14ac:dyDescent="0.25">
      <c r="B39" s="184"/>
      <c r="C39" s="23">
        <v>13</v>
      </c>
      <c r="D39" s="234"/>
      <c r="E39" s="7"/>
      <c r="F39" s="236"/>
      <c r="G39" s="207"/>
      <c r="H39" s="232"/>
      <c r="I39" s="25">
        <v>13</v>
      </c>
      <c r="J39" s="238"/>
      <c r="K39" s="7"/>
      <c r="L39" s="236"/>
      <c r="M39" s="191"/>
    </row>
    <row r="40" spans="2:13" x14ac:dyDescent="0.25">
      <c r="B40" s="184"/>
      <c r="C40" s="23">
        <v>14</v>
      </c>
      <c r="D40" s="234"/>
      <c r="E40" s="7"/>
      <c r="F40" s="236"/>
      <c r="G40" s="207"/>
      <c r="H40" s="232"/>
      <c r="I40" s="25">
        <v>14</v>
      </c>
      <c r="J40" s="238"/>
      <c r="K40" s="7"/>
      <c r="L40" s="236"/>
      <c r="M40" s="191"/>
    </row>
    <row r="41" spans="2:13" x14ac:dyDescent="0.25">
      <c r="B41" s="184"/>
      <c r="C41" s="23">
        <v>15</v>
      </c>
      <c r="D41" s="234"/>
      <c r="E41" s="7"/>
      <c r="F41" s="236"/>
      <c r="G41" s="207"/>
      <c r="H41" s="232"/>
      <c r="I41" s="25">
        <v>15</v>
      </c>
      <c r="J41" s="238"/>
      <c r="K41" s="7"/>
      <c r="L41" s="236"/>
      <c r="M41" s="191"/>
    </row>
    <row r="42" spans="2:13" x14ac:dyDescent="0.25">
      <c r="B42" s="184"/>
      <c r="C42" s="23">
        <v>16</v>
      </c>
      <c r="D42" s="234"/>
      <c r="E42" s="7"/>
      <c r="F42" s="236"/>
      <c r="G42" s="207"/>
      <c r="H42" s="232"/>
      <c r="I42" s="25">
        <v>16</v>
      </c>
      <c r="J42" s="238"/>
      <c r="K42" s="7"/>
      <c r="L42" s="236"/>
      <c r="M42" s="191"/>
    </row>
    <row r="43" spans="2:13" x14ac:dyDescent="0.25">
      <c r="B43" s="184"/>
      <c r="C43" s="23">
        <v>17</v>
      </c>
      <c r="D43" s="234"/>
      <c r="E43" s="7"/>
      <c r="F43" s="236"/>
      <c r="G43" s="207"/>
      <c r="H43" s="232"/>
      <c r="I43" s="25">
        <v>17</v>
      </c>
      <c r="J43" s="238"/>
      <c r="K43" s="7"/>
      <c r="L43" s="236"/>
      <c r="M43" s="191"/>
    </row>
    <row r="44" spans="2:13" x14ac:dyDescent="0.25">
      <c r="B44" s="184"/>
      <c r="C44" s="23">
        <v>18</v>
      </c>
      <c r="D44" s="234"/>
      <c r="E44" s="7"/>
      <c r="F44" s="236"/>
      <c r="G44" s="207"/>
      <c r="H44" s="232"/>
      <c r="I44" s="25">
        <v>18</v>
      </c>
      <c r="J44" s="238"/>
      <c r="K44" s="7"/>
      <c r="L44" s="236"/>
      <c r="M44" s="191"/>
    </row>
    <row r="45" spans="2:13" x14ac:dyDescent="0.25">
      <c r="B45" s="184"/>
      <c r="C45" s="23">
        <v>19</v>
      </c>
      <c r="D45" s="234"/>
      <c r="E45" s="7"/>
      <c r="F45" s="236"/>
      <c r="G45" s="207"/>
      <c r="H45" s="232"/>
      <c r="I45" s="25">
        <v>19</v>
      </c>
      <c r="J45" s="238"/>
      <c r="K45" s="7"/>
      <c r="L45" s="236"/>
      <c r="M45" s="191"/>
    </row>
    <row r="46" spans="2:13" x14ac:dyDescent="0.25">
      <c r="B46" s="184"/>
      <c r="C46" s="23">
        <v>20</v>
      </c>
      <c r="D46" s="234"/>
      <c r="E46" s="7"/>
      <c r="F46" s="236"/>
      <c r="G46" s="207"/>
      <c r="H46" s="232"/>
      <c r="I46" s="25">
        <v>20</v>
      </c>
      <c r="J46" s="238"/>
      <c r="K46" s="7"/>
      <c r="L46" s="236"/>
      <c r="M46" s="191"/>
    </row>
    <row r="47" spans="2:13" x14ac:dyDescent="0.25">
      <c r="B47" s="184"/>
      <c r="C47" s="23">
        <v>21</v>
      </c>
      <c r="D47" s="234"/>
      <c r="E47" s="7"/>
      <c r="F47" s="236"/>
      <c r="G47" s="207"/>
      <c r="H47" s="232"/>
      <c r="I47" s="25">
        <v>21</v>
      </c>
      <c r="J47" s="238"/>
      <c r="K47" s="7"/>
      <c r="L47" s="236"/>
      <c r="M47" s="191"/>
    </row>
    <row r="48" spans="2:13" x14ac:dyDescent="0.25">
      <c r="B48" s="184"/>
      <c r="C48" s="23">
        <v>22</v>
      </c>
      <c r="D48" s="234"/>
      <c r="E48" s="7"/>
      <c r="F48" s="236"/>
      <c r="G48" s="207"/>
      <c r="H48" s="232"/>
      <c r="I48" s="25">
        <v>22</v>
      </c>
      <c r="J48" s="238"/>
      <c r="K48" s="7"/>
      <c r="L48" s="236"/>
      <c r="M48" s="191"/>
    </row>
    <row r="49" spans="2:13" x14ac:dyDescent="0.25">
      <c r="B49" s="184"/>
      <c r="C49" s="23">
        <v>23</v>
      </c>
      <c r="D49" s="234"/>
      <c r="E49" s="7"/>
      <c r="F49" s="236"/>
      <c r="G49" s="207"/>
      <c r="H49" s="232"/>
      <c r="I49" s="25">
        <v>23</v>
      </c>
      <c r="J49" s="238"/>
      <c r="K49" s="7"/>
      <c r="L49" s="236"/>
      <c r="M49" s="191"/>
    </row>
    <row r="50" spans="2:13" x14ac:dyDescent="0.25">
      <c r="B50" s="184"/>
      <c r="C50" s="23">
        <v>24</v>
      </c>
      <c r="D50" s="235"/>
      <c r="E50" s="8"/>
      <c r="F50" s="237"/>
      <c r="G50" s="207"/>
      <c r="H50" s="232"/>
      <c r="I50" s="25">
        <v>24</v>
      </c>
      <c r="J50" s="239"/>
      <c r="K50" s="8"/>
      <c r="L50" s="237"/>
      <c r="M50" s="191"/>
    </row>
    <row r="51" spans="2:13" x14ac:dyDescent="0.25">
      <c r="B51" s="184"/>
      <c r="C51" s="23">
        <v>25</v>
      </c>
      <c r="D51" s="235"/>
      <c r="E51" s="8"/>
      <c r="F51" s="237"/>
      <c r="G51" s="207"/>
      <c r="H51" s="232"/>
      <c r="I51" s="25">
        <v>25</v>
      </c>
      <c r="J51" s="239"/>
      <c r="K51" s="8"/>
      <c r="L51" s="237"/>
      <c r="M51" s="191"/>
    </row>
    <row r="52" spans="2:13" x14ac:dyDescent="0.25">
      <c r="B52" s="184"/>
      <c r="C52" s="23">
        <v>26</v>
      </c>
      <c r="D52" s="235"/>
      <c r="E52" s="8"/>
      <c r="F52" s="237"/>
      <c r="G52" s="207"/>
      <c r="H52" s="232"/>
      <c r="I52" s="25">
        <v>26</v>
      </c>
      <c r="J52" s="239"/>
      <c r="K52" s="8"/>
      <c r="L52" s="237"/>
      <c r="M52" s="191"/>
    </row>
    <row r="53" spans="2:13" x14ac:dyDescent="0.25">
      <c r="B53" s="184"/>
      <c r="C53" s="23">
        <v>27</v>
      </c>
      <c r="D53" s="235"/>
      <c r="E53" s="8"/>
      <c r="F53" s="237"/>
      <c r="G53" s="207"/>
      <c r="H53" s="232"/>
      <c r="I53" s="25">
        <v>27</v>
      </c>
      <c r="J53" s="239"/>
      <c r="K53" s="8"/>
      <c r="L53" s="237"/>
      <c r="M53" s="191"/>
    </row>
    <row r="54" spans="2:13" x14ac:dyDescent="0.25">
      <c r="B54" s="184"/>
      <c r="C54" s="23">
        <v>28</v>
      </c>
      <c r="D54" s="235"/>
      <c r="E54" s="8"/>
      <c r="F54" s="237"/>
      <c r="G54" s="207"/>
      <c r="H54" s="232"/>
      <c r="I54" s="25">
        <v>28</v>
      </c>
      <c r="J54" s="239"/>
      <c r="K54" s="8"/>
      <c r="L54" s="237"/>
      <c r="M54" s="191"/>
    </row>
    <row r="55" spans="2:13" x14ac:dyDescent="0.25">
      <c r="B55" s="184"/>
      <c r="C55" s="23">
        <v>29</v>
      </c>
      <c r="D55" s="235"/>
      <c r="E55" s="8"/>
      <c r="F55" s="237"/>
      <c r="G55" s="207"/>
      <c r="H55" s="232"/>
      <c r="I55" s="25">
        <v>29</v>
      </c>
      <c r="J55" s="239"/>
      <c r="K55" s="8"/>
      <c r="L55" s="237"/>
      <c r="M55" s="191"/>
    </row>
    <row r="56" spans="2:13" x14ac:dyDescent="0.25">
      <c r="B56" s="184"/>
      <c r="C56" s="23">
        <v>30</v>
      </c>
      <c r="D56" s="235"/>
      <c r="E56" s="8"/>
      <c r="F56" s="237"/>
      <c r="G56" s="207"/>
      <c r="H56" s="232"/>
      <c r="I56" s="25">
        <v>30</v>
      </c>
      <c r="J56" s="239"/>
      <c r="K56" s="8"/>
      <c r="L56" s="237"/>
      <c r="M56" s="191"/>
    </row>
    <row r="57" spans="2:13" x14ac:dyDescent="0.25">
      <c r="B57" s="184"/>
      <c r="C57" s="23">
        <v>31</v>
      </c>
      <c r="D57" s="235"/>
      <c r="E57" s="8"/>
      <c r="F57" s="237"/>
      <c r="G57" s="207"/>
      <c r="H57" s="232"/>
      <c r="I57" s="25">
        <v>31</v>
      </c>
      <c r="J57" s="239"/>
      <c r="K57" s="8"/>
      <c r="L57" s="237"/>
      <c r="M57" s="191"/>
    </row>
    <row r="58" spans="2:13" x14ac:dyDescent="0.25">
      <c r="B58" s="184"/>
      <c r="C58" s="23">
        <v>32</v>
      </c>
      <c r="D58" s="235"/>
      <c r="E58" s="8"/>
      <c r="F58" s="237"/>
      <c r="G58" s="207"/>
      <c r="H58" s="232"/>
      <c r="I58" s="25">
        <v>32</v>
      </c>
      <c r="J58" s="239"/>
      <c r="K58" s="8"/>
      <c r="L58" s="237"/>
      <c r="M58" s="191"/>
    </row>
    <row r="59" spans="2:13" x14ac:dyDescent="0.25">
      <c r="B59" s="184"/>
      <c r="C59" s="23">
        <v>33</v>
      </c>
      <c r="D59" s="235"/>
      <c r="E59" s="8"/>
      <c r="F59" s="237"/>
      <c r="G59" s="207"/>
      <c r="H59" s="232"/>
      <c r="I59" s="25">
        <v>33</v>
      </c>
      <c r="J59" s="239"/>
      <c r="K59" s="8"/>
      <c r="L59" s="237"/>
      <c r="M59" s="191"/>
    </row>
    <row r="60" spans="2:13" x14ac:dyDescent="0.25">
      <c r="B60" s="184"/>
      <c r="C60" s="23">
        <v>34</v>
      </c>
      <c r="D60" s="235"/>
      <c r="E60" s="8"/>
      <c r="F60" s="237"/>
      <c r="G60" s="207"/>
      <c r="H60" s="232"/>
      <c r="I60" s="25">
        <v>34</v>
      </c>
      <c r="J60" s="239"/>
      <c r="K60" s="8"/>
      <c r="L60" s="237"/>
      <c r="M60" s="191"/>
    </row>
    <row r="61" spans="2:13" x14ac:dyDescent="0.25">
      <c r="B61" s="184"/>
      <c r="C61" s="23">
        <v>35</v>
      </c>
      <c r="D61" s="235"/>
      <c r="E61" s="8"/>
      <c r="F61" s="237"/>
      <c r="G61" s="207"/>
      <c r="H61" s="232"/>
      <c r="I61" s="25">
        <v>35</v>
      </c>
      <c r="J61" s="239"/>
      <c r="K61" s="8"/>
      <c r="L61" s="237"/>
      <c r="M61" s="191"/>
    </row>
    <row r="62" spans="2:13" x14ac:dyDescent="0.25">
      <c r="B62" s="184"/>
      <c r="C62" s="23">
        <v>36</v>
      </c>
      <c r="D62" s="235"/>
      <c r="E62" s="8"/>
      <c r="F62" s="237"/>
      <c r="G62" s="207"/>
      <c r="H62" s="232"/>
      <c r="I62" s="25">
        <v>36</v>
      </c>
      <c r="J62" s="239"/>
      <c r="K62" s="8"/>
      <c r="L62" s="237"/>
      <c r="M62" s="191"/>
    </row>
    <row r="63" spans="2:13" x14ac:dyDescent="0.25">
      <c r="B63" s="184"/>
      <c r="C63" s="23">
        <v>37</v>
      </c>
      <c r="D63" s="235"/>
      <c r="E63" s="8"/>
      <c r="F63" s="237"/>
      <c r="G63" s="207"/>
      <c r="H63" s="232"/>
      <c r="I63" s="25">
        <v>37</v>
      </c>
      <c r="J63" s="239"/>
      <c r="K63" s="8"/>
      <c r="L63" s="237"/>
      <c r="M63" s="191"/>
    </row>
    <row r="64" spans="2:13" x14ac:dyDescent="0.25">
      <c r="B64" s="184"/>
      <c r="C64" s="23">
        <v>38</v>
      </c>
      <c r="D64" s="235"/>
      <c r="E64" s="8"/>
      <c r="F64" s="237"/>
      <c r="G64" s="207"/>
      <c r="H64" s="232"/>
      <c r="I64" s="25">
        <v>38</v>
      </c>
      <c r="J64" s="239"/>
      <c r="K64" s="8"/>
      <c r="L64" s="237"/>
      <c r="M64" s="191"/>
    </row>
    <row r="65" spans="2:13" x14ac:dyDescent="0.25">
      <c r="B65" s="184"/>
      <c r="C65" s="23">
        <v>39</v>
      </c>
      <c r="D65" s="235"/>
      <c r="E65" s="8"/>
      <c r="F65" s="237"/>
      <c r="G65" s="207"/>
      <c r="H65" s="232"/>
      <c r="I65" s="25">
        <v>39</v>
      </c>
      <c r="J65" s="239"/>
      <c r="K65" s="8"/>
      <c r="L65" s="237"/>
      <c r="M65" s="191"/>
    </row>
    <row r="66" spans="2:13" x14ac:dyDescent="0.25">
      <c r="B66" s="184"/>
      <c r="C66" s="23">
        <v>40</v>
      </c>
      <c r="D66" s="235"/>
      <c r="E66" s="8"/>
      <c r="F66" s="237"/>
      <c r="G66" s="207"/>
      <c r="H66" s="232"/>
      <c r="I66" s="25">
        <v>40</v>
      </c>
      <c r="J66" s="239"/>
      <c r="K66" s="8"/>
      <c r="L66" s="237"/>
      <c r="M66" s="191"/>
    </row>
    <row r="67" spans="2:13" x14ac:dyDescent="0.25">
      <c r="B67" s="184"/>
      <c r="C67" s="23">
        <v>41</v>
      </c>
      <c r="D67" s="235"/>
      <c r="E67" s="8"/>
      <c r="F67" s="237"/>
      <c r="G67" s="207"/>
      <c r="H67" s="232"/>
      <c r="I67" s="25">
        <v>41</v>
      </c>
      <c r="J67" s="239"/>
      <c r="K67" s="8"/>
      <c r="L67" s="237"/>
      <c r="M67" s="191"/>
    </row>
    <row r="68" spans="2:13" x14ac:dyDescent="0.25">
      <c r="B68" s="184"/>
      <c r="C68" s="23">
        <v>42</v>
      </c>
      <c r="D68" s="235"/>
      <c r="E68" s="8"/>
      <c r="F68" s="237"/>
      <c r="G68" s="207"/>
      <c r="H68" s="232"/>
      <c r="I68" s="25">
        <v>42</v>
      </c>
      <c r="J68" s="239"/>
      <c r="K68" s="8"/>
      <c r="L68" s="237"/>
      <c r="M68" s="191"/>
    </row>
    <row r="69" spans="2:13" x14ac:dyDescent="0.25">
      <c r="B69" s="184"/>
      <c r="C69" s="23">
        <v>43</v>
      </c>
      <c r="D69" s="235"/>
      <c r="E69" s="8"/>
      <c r="F69" s="237"/>
      <c r="G69" s="207"/>
      <c r="H69" s="232"/>
      <c r="I69" s="25">
        <v>43</v>
      </c>
      <c r="J69" s="239"/>
      <c r="K69" s="8"/>
      <c r="L69" s="237"/>
      <c r="M69" s="191"/>
    </row>
    <row r="70" spans="2:13" x14ac:dyDescent="0.25">
      <c r="B70" s="184"/>
      <c r="C70" s="23">
        <v>44</v>
      </c>
      <c r="D70" s="235"/>
      <c r="E70" s="8"/>
      <c r="F70" s="237"/>
      <c r="G70" s="207"/>
      <c r="H70" s="232"/>
      <c r="I70" s="25">
        <v>44</v>
      </c>
      <c r="J70" s="239"/>
      <c r="K70" s="8"/>
      <c r="L70" s="237"/>
      <c r="M70" s="191"/>
    </row>
    <row r="71" spans="2:13" x14ac:dyDescent="0.25">
      <c r="B71" s="184"/>
      <c r="C71" s="23">
        <v>45</v>
      </c>
      <c r="D71" s="235"/>
      <c r="E71" s="8"/>
      <c r="F71" s="237"/>
      <c r="G71" s="207"/>
      <c r="H71" s="232"/>
      <c r="I71" s="25">
        <v>45</v>
      </c>
      <c r="J71" s="239"/>
      <c r="K71" s="8"/>
      <c r="L71" s="237"/>
      <c r="M71" s="191"/>
    </row>
    <row r="72" spans="2:13" x14ac:dyDescent="0.25">
      <c r="B72" s="184"/>
      <c r="C72" s="23">
        <v>46</v>
      </c>
      <c r="D72" s="235"/>
      <c r="E72" s="8"/>
      <c r="F72" s="237"/>
      <c r="G72" s="207"/>
      <c r="H72" s="232"/>
      <c r="I72" s="25">
        <v>46</v>
      </c>
      <c r="J72" s="239"/>
      <c r="K72" s="8"/>
      <c r="L72" s="237"/>
      <c r="M72" s="191"/>
    </row>
    <row r="73" spans="2:13" x14ac:dyDescent="0.25">
      <c r="B73" s="184"/>
      <c r="C73" s="23">
        <v>47</v>
      </c>
      <c r="D73" s="235"/>
      <c r="E73" s="8"/>
      <c r="F73" s="237"/>
      <c r="G73" s="207"/>
      <c r="H73" s="232"/>
      <c r="I73" s="25">
        <v>47</v>
      </c>
      <c r="J73" s="239"/>
      <c r="K73" s="8"/>
      <c r="L73" s="237"/>
      <c r="M73" s="191"/>
    </row>
    <row r="74" spans="2:13" x14ac:dyDescent="0.25">
      <c r="B74" s="184"/>
      <c r="C74" s="23">
        <v>48</v>
      </c>
      <c r="D74" s="235"/>
      <c r="E74" s="8"/>
      <c r="F74" s="237"/>
      <c r="G74" s="207"/>
      <c r="H74" s="232"/>
      <c r="I74" s="25">
        <v>48</v>
      </c>
      <c r="J74" s="239"/>
      <c r="K74" s="8"/>
      <c r="L74" s="237"/>
      <c r="M74" s="191"/>
    </row>
    <row r="75" spans="2:13" x14ac:dyDescent="0.25">
      <c r="B75" s="184"/>
      <c r="C75" s="23">
        <v>49</v>
      </c>
      <c r="D75" s="235"/>
      <c r="E75" s="8"/>
      <c r="F75" s="237"/>
      <c r="G75" s="207"/>
      <c r="H75" s="232"/>
      <c r="I75" s="25">
        <v>49</v>
      </c>
      <c r="J75" s="239"/>
      <c r="K75" s="8"/>
      <c r="L75" s="237"/>
      <c r="M75" s="191"/>
    </row>
    <row r="76" spans="2:13" x14ac:dyDescent="0.25">
      <c r="B76" s="184"/>
      <c r="C76" s="23">
        <v>50</v>
      </c>
      <c r="D76" s="235"/>
      <c r="E76" s="8"/>
      <c r="F76" s="237"/>
      <c r="G76" s="207"/>
      <c r="H76" s="232"/>
      <c r="I76" s="25">
        <v>50</v>
      </c>
      <c r="J76" s="239"/>
      <c r="K76" s="8"/>
      <c r="L76" s="237"/>
      <c r="M76" s="191"/>
    </row>
    <row r="77" spans="2:13" x14ac:dyDescent="0.25">
      <c r="B77" s="184"/>
      <c r="C77" s="23">
        <v>51</v>
      </c>
      <c r="D77" s="235"/>
      <c r="E77" s="8"/>
      <c r="F77" s="237"/>
      <c r="G77" s="207"/>
      <c r="H77" s="232"/>
      <c r="I77" s="25">
        <v>51</v>
      </c>
      <c r="J77" s="239"/>
      <c r="K77" s="8"/>
      <c r="L77" s="237"/>
      <c r="M77" s="191"/>
    </row>
    <row r="78" spans="2:13" x14ac:dyDescent="0.25">
      <c r="B78" s="184"/>
      <c r="C78" s="23">
        <v>52</v>
      </c>
      <c r="D78" s="235"/>
      <c r="E78" s="8"/>
      <c r="F78" s="237"/>
      <c r="G78" s="207"/>
      <c r="H78" s="232"/>
      <c r="I78" s="25">
        <v>52</v>
      </c>
      <c r="J78" s="239"/>
      <c r="K78" s="8"/>
      <c r="L78" s="237"/>
      <c r="M78" s="191"/>
    </row>
    <row r="79" spans="2:13" x14ac:dyDescent="0.25">
      <c r="B79" s="184"/>
      <c r="C79" s="23">
        <v>53</v>
      </c>
      <c r="D79" s="235"/>
      <c r="E79" s="8"/>
      <c r="F79" s="237"/>
      <c r="G79" s="207"/>
      <c r="H79" s="232"/>
      <c r="I79" s="25">
        <v>53</v>
      </c>
      <c r="J79" s="239"/>
      <c r="K79" s="8"/>
      <c r="L79" s="237"/>
      <c r="M79" s="191"/>
    </row>
    <row r="80" spans="2:13" x14ac:dyDescent="0.25">
      <c r="B80" s="184"/>
      <c r="C80" s="23">
        <v>54</v>
      </c>
      <c r="D80" s="235"/>
      <c r="E80" s="8"/>
      <c r="F80" s="237"/>
      <c r="G80" s="207"/>
      <c r="H80" s="232"/>
      <c r="I80" s="25">
        <v>54</v>
      </c>
      <c r="J80" s="239"/>
      <c r="K80" s="8"/>
      <c r="L80" s="237"/>
      <c r="M80" s="191"/>
    </row>
    <row r="81" spans="2:13" x14ac:dyDescent="0.25">
      <c r="B81" s="184"/>
      <c r="C81" s="23">
        <v>55</v>
      </c>
      <c r="D81" s="235"/>
      <c r="E81" s="8"/>
      <c r="F81" s="237"/>
      <c r="G81" s="207"/>
      <c r="H81" s="232"/>
      <c r="I81" s="25">
        <v>55</v>
      </c>
      <c r="J81" s="239"/>
      <c r="K81" s="8"/>
      <c r="L81" s="237"/>
      <c r="M81" s="191"/>
    </row>
    <row r="82" spans="2:13" x14ac:dyDescent="0.25">
      <c r="B82" s="184"/>
      <c r="C82" s="23">
        <v>56</v>
      </c>
      <c r="D82" s="235"/>
      <c r="E82" s="8"/>
      <c r="F82" s="237"/>
      <c r="G82" s="207"/>
      <c r="H82" s="232"/>
      <c r="I82" s="25">
        <v>56</v>
      </c>
      <c r="J82" s="239"/>
      <c r="K82" s="8"/>
      <c r="L82" s="237"/>
      <c r="M82" s="191"/>
    </row>
    <row r="83" spans="2:13" x14ac:dyDescent="0.25">
      <c r="B83" s="184"/>
      <c r="C83" s="23">
        <v>57</v>
      </c>
      <c r="D83" s="235"/>
      <c r="E83" s="8"/>
      <c r="F83" s="237"/>
      <c r="G83" s="207"/>
      <c r="H83" s="232"/>
      <c r="I83" s="25">
        <v>57</v>
      </c>
      <c r="J83" s="239"/>
      <c r="K83" s="8"/>
      <c r="L83" s="237"/>
      <c r="M83" s="191"/>
    </row>
    <row r="84" spans="2:13" x14ac:dyDescent="0.25">
      <c r="B84" s="184"/>
      <c r="C84" s="23">
        <v>58</v>
      </c>
      <c r="D84" s="235"/>
      <c r="E84" s="8"/>
      <c r="F84" s="237"/>
      <c r="G84" s="207"/>
      <c r="H84" s="232"/>
      <c r="I84" s="25">
        <v>58</v>
      </c>
      <c r="J84" s="239"/>
      <c r="K84" s="8"/>
      <c r="L84" s="237"/>
      <c r="M84" s="191"/>
    </row>
    <row r="85" spans="2:13" x14ac:dyDescent="0.25">
      <c r="B85" s="184"/>
      <c r="C85" s="23">
        <v>59</v>
      </c>
      <c r="D85" s="235"/>
      <c r="E85" s="8"/>
      <c r="F85" s="237"/>
      <c r="G85" s="207"/>
      <c r="H85" s="232"/>
      <c r="I85" s="25">
        <v>59</v>
      </c>
      <c r="J85" s="239"/>
      <c r="K85" s="8"/>
      <c r="L85" s="237"/>
      <c r="M85" s="191"/>
    </row>
    <row r="86" spans="2:13" x14ac:dyDescent="0.25">
      <c r="B86" s="184"/>
      <c r="C86" s="23">
        <v>60</v>
      </c>
      <c r="D86" s="234"/>
      <c r="E86" s="7"/>
      <c r="F86" s="236"/>
      <c r="G86" s="207"/>
      <c r="H86" s="232"/>
      <c r="I86" s="25">
        <v>60</v>
      </c>
      <c r="J86" s="238"/>
      <c r="K86" s="7"/>
      <c r="L86" s="236"/>
      <c r="M86" s="191"/>
    </row>
    <row r="87" spans="2:13" x14ac:dyDescent="0.25">
      <c r="B87" s="184"/>
      <c r="C87" s="71"/>
      <c r="D87" s="20"/>
      <c r="E87" s="20"/>
      <c r="F87" s="20"/>
      <c r="G87" s="16"/>
      <c r="H87" s="17"/>
      <c r="I87" s="20"/>
      <c r="J87" s="20"/>
      <c r="K87" s="20"/>
      <c r="L87" s="20"/>
      <c r="M87" s="185"/>
    </row>
    <row r="88" spans="2:13" x14ac:dyDescent="0.25">
      <c r="B88" s="184"/>
      <c r="C88" s="436" t="s">
        <v>322</v>
      </c>
      <c r="D88" s="436"/>
      <c r="E88" s="436"/>
      <c r="F88" s="436"/>
      <c r="G88" s="436"/>
      <c r="H88" s="436"/>
      <c r="I88" s="436"/>
      <c r="J88" s="436"/>
      <c r="K88" s="436"/>
      <c r="L88" s="436"/>
      <c r="M88" s="192"/>
    </row>
    <row r="89" spans="2:13" ht="66" customHeight="1" x14ac:dyDescent="0.25">
      <c r="B89" s="184"/>
      <c r="C89" s="428" t="s">
        <v>412</v>
      </c>
      <c r="D89" s="419"/>
      <c r="E89" s="419"/>
      <c r="F89" s="437"/>
      <c r="G89" s="437"/>
      <c r="H89" s="437"/>
      <c r="I89" s="437"/>
      <c r="J89" s="437"/>
      <c r="K89" s="437"/>
      <c r="L89" s="437"/>
      <c r="M89" s="185"/>
    </row>
    <row r="90" spans="2:13" ht="20.25" customHeight="1" x14ac:dyDescent="0.25">
      <c r="B90" s="184"/>
      <c r="C90" s="79"/>
      <c r="D90" s="80"/>
      <c r="E90" s="81"/>
      <c r="F90" s="81"/>
      <c r="G90" s="81"/>
      <c r="H90" s="81"/>
      <c r="I90" s="81"/>
      <c r="J90" s="81"/>
      <c r="K90" s="81"/>
      <c r="L90" s="81"/>
      <c r="M90" s="193"/>
    </row>
    <row r="91" spans="2:13" ht="15.75" customHeight="1" x14ac:dyDescent="0.25">
      <c r="B91" s="184"/>
      <c r="C91" s="426" t="s">
        <v>329</v>
      </c>
      <c r="D91" s="427"/>
      <c r="E91" s="427"/>
      <c r="F91" s="81"/>
      <c r="G91" s="81"/>
      <c r="H91" s="81"/>
      <c r="I91" s="81"/>
      <c r="J91" s="81"/>
      <c r="K91" s="81"/>
      <c r="L91" s="81"/>
      <c r="M91" s="193"/>
    </row>
    <row r="92" spans="2:13" ht="15.75" customHeight="1" x14ac:dyDescent="0.25">
      <c r="B92" s="184"/>
      <c r="C92" s="428" t="s">
        <v>331</v>
      </c>
      <c r="D92" s="419"/>
      <c r="E92" s="419"/>
      <c r="F92" s="438">
        <v>44316</v>
      </c>
      <c r="G92" s="439"/>
      <c r="H92" s="439"/>
      <c r="I92" s="439"/>
      <c r="J92" s="439"/>
      <c r="K92" s="439"/>
      <c r="L92" s="439"/>
      <c r="M92" s="193"/>
    </row>
    <row r="93" spans="2:13" ht="15.75" customHeight="1" x14ac:dyDescent="0.25">
      <c r="B93" s="184"/>
      <c r="C93" s="428" t="s">
        <v>333</v>
      </c>
      <c r="D93" s="419"/>
      <c r="E93" s="419"/>
      <c r="F93" s="439" t="s">
        <v>457</v>
      </c>
      <c r="G93" s="439"/>
      <c r="H93" s="439"/>
      <c r="I93" s="439"/>
      <c r="J93" s="439"/>
      <c r="K93" s="439"/>
      <c r="L93" s="439"/>
      <c r="M93" s="193"/>
    </row>
    <row r="94" spans="2:13" ht="15.75" customHeight="1" x14ac:dyDescent="0.25">
      <c r="B94" s="184"/>
      <c r="C94" s="428" t="s">
        <v>335</v>
      </c>
      <c r="D94" s="419"/>
      <c r="E94" s="419"/>
      <c r="F94" s="439" t="s">
        <v>456</v>
      </c>
      <c r="G94" s="439"/>
      <c r="H94" s="439"/>
      <c r="I94" s="439"/>
      <c r="J94" s="439"/>
      <c r="K94" s="439"/>
      <c r="L94" s="439"/>
      <c r="M94" s="193"/>
    </row>
    <row r="95" spans="2:13" ht="21" customHeight="1" x14ac:dyDescent="0.25">
      <c r="B95" s="184"/>
      <c r="C95" s="421" t="s">
        <v>425</v>
      </c>
      <c r="D95" s="410"/>
      <c r="E95" s="410"/>
      <c r="F95" s="81"/>
      <c r="G95" s="81"/>
      <c r="H95" s="81"/>
      <c r="I95" s="81"/>
      <c r="J95" s="81"/>
      <c r="K95" s="81"/>
      <c r="L95" s="81"/>
      <c r="M95" s="193"/>
    </row>
    <row r="96" spans="2:13" ht="15.75" thickBot="1" x14ac:dyDescent="0.3">
      <c r="B96" s="194"/>
      <c r="C96" s="422"/>
      <c r="D96" s="423"/>
      <c r="E96" s="423"/>
      <c r="F96" s="195"/>
      <c r="G96" s="196"/>
      <c r="H96" s="197"/>
      <c r="I96" s="198"/>
      <c r="J96" s="198"/>
      <c r="K96" s="198"/>
      <c r="L96" s="198"/>
      <c r="M96" s="199"/>
    </row>
    <row r="97" spans="2:13" x14ac:dyDescent="0.25">
      <c r="B97" s="66"/>
      <c r="M97" s="66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00000000-0002-0000-0100-000001000000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B1:N137"/>
  <sheetViews>
    <sheetView showGridLines="0" topLeftCell="A4" zoomScaleNormal="100" zoomScaleSheetLayoutView="100" zoomScalePageLayoutView="60" workbookViewId="0">
      <selection activeCell="E98" sqref="E98"/>
    </sheetView>
  </sheetViews>
  <sheetFormatPr defaultColWidth="9.140625" defaultRowHeight="12" x14ac:dyDescent="0.2"/>
  <cols>
    <col min="1" max="1" width="1.7109375" style="240" customWidth="1"/>
    <col min="2" max="2" width="61.7109375" style="240" customWidth="1"/>
    <col min="3" max="5" width="24.28515625" style="240" customWidth="1"/>
    <col min="6" max="6" width="1.7109375" style="240" customWidth="1"/>
    <col min="7" max="8" width="9.140625" style="240"/>
    <col min="9" max="9" width="9.140625" style="240" customWidth="1"/>
    <col min="10" max="10" width="9.140625" style="240" hidden="1" customWidth="1"/>
    <col min="11" max="11" width="28.28515625" style="240" hidden="1" customWidth="1"/>
    <col min="12" max="12" width="23.42578125" style="240" hidden="1" customWidth="1"/>
    <col min="13" max="13" width="12.7109375" style="240" hidden="1" customWidth="1"/>
    <col min="14" max="14" width="24.28515625" style="240" hidden="1" customWidth="1"/>
    <col min="15" max="16384" width="9.140625" style="240"/>
  </cols>
  <sheetData>
    <row r="1" spans="2:14" ht="9.6" customHeight="1" thickBot="1" x14ac:dyDescent="0.25"/>
    <row r="2" spans="2:14" ht="41.25" customHeight="1" x14ac:dyDescent="0.25">
      <c r="B2" s="241"/>
      <c r="C2" s="242"/>
      <c r="D2" s="451" t="s">
        <v>439</v>
      </c>
      <c r="E2" s="452"/>
      <c r="J2" s="240">
        <v>1</v>
      </c>
      <c r="K2" s="243" t="s">
        <v>428</v>
      </c>
      <c r="L2" s="244">
        <v>304217723</v>
      </c>
      <c r="M2" s="82" t="s">
        <v>1</v>
      </c>
      <c r="N2" s="245" t="s">
        <v>116</v>
      </c>
    </row>
    <row r="3" spans="2:14" ht="29.45" customHeight="1" x14ac:dyDescent="0.25">
      <c r="B3" s="246"/>
      <c r="C3" s="247"/>
      <c r="D3" s="336" t="s">
        <v>443</v>
      </c>
      <c r="E3" s="335"/>
      <c r="K3" s="243" t="s">
        <v>429</v>
      </c>
      <c r="L3" s="244">
        <v>303042623</v>
      </c>
      <c r="M3" s="82" t="s">
        <v>1</v>
      </c>
      <c r="N3" s="245" t="s">
        <v>116</v>
      </c>
    </row>
    <row r="4" spans="2:14" ht="14.25" customHeight="1" x14ac:dyDescent="0.25">
      <c r="B4" s="467" t="s">
        <v>430</v>
      </c>
      <c r="C4" s="468"/>
      <c r="D4" s="468"/>
      <c r="E4" s="469"/>
      <c r="K4" s="243" t="s">
        <v>431</v>
      </c>
      <c r="L4" s="244">
        <v>304923194</v>
      </c>
      <c r="M4" s="82" t="s">
        <v>1</v>
      </c>
      <c r="N4" s="245" t="s">
        <v>161</v>
      </c>
    </row>
    <row r="5" spans="2:14" ht="14.25" customHeight="1" x14ac:dyDescent="0.25">
      <c r="B5" s="248"/>
      <c r="C5" s="249"/>
      <c r="D5" s="249"/>
      <c r="E5" s="250"/>
      <c r="K5" s="243"/>
      <c r="L5" s="244"/>
      <c r="M5" s="251"/>
      <c r="N5" s="245"/>
    </row>
    <row r="6" spans="2:14" ht="18.75" x14ac:dyDescent="0.3">
      <c r="B6" s="252" t="s">
        <v>8</v>
      </c>
      <c r="C6" s="395"/>
      <c r="D6" s="395"/>
      <c r="E6" s="396"/>
      <c r="M6" s="253"/>
    </row>
    <row r="7" spans="2:14" x14ac:dyDescent="0.2">
      <c r="B7" s="254" t="s">
        <v>11</v>
      </c>
      <c r="C7" s="470" t="str">
        <f>IFERROR(VLOOKUP(C6,K2:M4,3,FALSE),"")</f>
        <v/>
      </c>
      <c r="D7" s="470"/>
      <c r="E7" s="471"/>
      <c r="M7" s="253"/>
      <c r="N7" s="253"/>
    </row>
    <row r="8" spans="2:14" x14ac:dyDescent="0.2">
      <c r="B8" s="95" t="s">
        <v>15</v>
      </c>
      <c r="C8" s="470" t="str">
        <f>IFERROR(VLOOKUP(C6,K2:L4,2,FALSE),"")</f>
        <v/>
      </c>
      <c r="D8" s="470"/>
      <c r="E8" s="471"/>
      <c r="N8" s="253"/>
    </row>
    <row r="9" spans="2:14" ht="12" customHeight="1" x14ac:dyDescent="0.2">
      <c r="B9" s="95" t="s">
        <v>18</v>
      </c>
      <c r="C9" s="255"/>
      <c r="D9" s="255"/>
      <c r="E9" s="256"/>
      <c r="K9" s="253"/>
      <c r="L9" s="253"/>
    </row>
    <row r="10" spans="2:14" ht="12" customHeight="1" x14ac:dyDescent="0.2">
      <c r="B10" s="95" t="s">
        <v>27</v>
      </c>
      <c r="C10" s="385"/>
      <c r="D10" s="385"/>
      <c r="E10" s="386"/>
    </row>
    <row r="11" spans="2:14" ht="12" customHeight="1" x14ac:dyDescent="0.2">
      <c r="B11" s="95" t="s">
        <v>31</v>
      </c>
      <c r="C11" s="387"/>
      <c r="D11" s="387"/>
      <c r="E11" s="388"/>
      <c r="K11" s="253"/>
      <c r="L11" s="253"/>
    </row>
    <row r="12" spans="2:14" ht="12" customHeight="1" x14ac:dyDescent="0.2">
      <c r="B12" s="95"/>
      <c r="C12" s="257"/>
      <c r="D12" s="257"/>
      <c r="E12" s="258"/>
      <c r="K12" s="253"/>
      <c r="L12" s="253"/>
    </row>
    <row r="13" spans="2:14" ht="12" customHeight="1" x14ac:dyDescent="0.2">
      <c r="B13" s="95"/>
      <c r="C13" s="472" t="s">
        <v>38</v>
      </c>
      <c r="D13" s="473"/>
      <c r="E13" s="474"/>
    </row>
    <row r="14" spans="2:14" ht="12" customHeight="1" x14ac:dyDescent="0.2">
      <c r="B14" s="95" t="s">
        <v>42</v>
      </c>
      <c r="C14" s="475" t="s">
        <v>399</v>
      </c>
      <c r="D14" s="475"/>
      <c r="E14" s="259" t="s">
        <v>44</v>
      </c>
    </row>
    <row r="15" spans="2:14" ht="12" customHeight="1" x14ac:dyDescent="0.2">
      <c r="B15" s="260" t="s">
        <v>48</v>
      </c>
      <c r="C15" s="355"/>
      <c r="D15" s="460"/>
      <c r="E15" s="99"/>
      <c r="M15" s="253"/>
    </row>
    <row r="16" spans="2:14" ht="12" customHeight="1" x14ac:dyDescent="0.2">
      <c r="B16" s="260" t="s">
        <v>52</v>
      </c>
      <c r="C16" s="355"/>
      <c r="D16" s="460"/>
      <c r="E16" s="99"/>
      <c r="N16" s="253"/>
    </row>
    <row r="17" spans="2:14" ht="12" customHeight="1" x14ac:dyDescent="0.2">
      <c r="B17" s="260" t="s">
        <v>56</v>
      </c>
      <c r="C17" s="355"/>
      <c r="D17" s="460"/>
      <c r="E17" s="99"/>
      <c r="M17" s="253"/>
    </row>
    <row r="18" spans="2:14" ht="12" customHeight="1" x14ac:dyDescent="0.2">
      <c r="B18" s="260" t="s">
        <v>59</v>
      </c>
      <c r="C18" s="355"/>
      <c r="D18" s="460"/>
      <c r="E18" s="99"/>
      <c r="M18" s="253"/>
      <c r="N18" s="253"/>
    </row>
    <row r="19" spans="2:14" ht="12" customHeight="1" x14ac:dyDescent="0.2">
      <c r="B19" s="260" t="s">
        <v>62</v>
      </c>
      <c r="C19" s="355"/>
      <c r="D19" s="460"/>
      <c r="E19" s="99"/>
      <c r="M19" s="253"/>
      <c r="N19" s="253"/>
    </row>
    <row r="20" spans="2:14" ht="12" customHeight="1" x14ac:dyDescent="0.2">
      <c r="B20" s="260" t="s">
        <v>76</v>
      </c>
      <c r="C20" s="461" t="s">
        <v>77</v>
      </c>
      <c r="D20" s="462"/>
      <c r="E20" s="261">
        <f>100%-SUM(E15:E19)</f>
        <v>1</v>
      </c>
      <c r="M20" s="253"/>
      <c r="N20" s="253"/>
    </row>
    <row r="21" spans="2:14" ht="13.5" customHeight="1" x14ac:dyDescent="0.2">
      <c r="B21" s="260"/>
      <c r="C21" s="262"/>
      <c r="D21" s="262"/>
      <c r="E21" s="105"/>
      <c r="M21" s="253"/>
      <c r="N21" s="253"/>
    </row>
    <row r="22" spans="2:14" x14ac:dyDescent="0.2">
      <c r="B22" s="95" t="s">
        <v>432</v>
      </c>
      <c r="C22" s="463" t="str">
        <f>IFERROR(VLOOKUP(C6,K2:N4,4,FALSE),"")</f>
        <v/>
      </c>
      <c r="D22" s="463"/>
      <c r="E22" s="464"/>
      <c r="N22" s="253"/>
    </row>
    <row r="23" spans="2:14" ht="12.75" customHeight="1" x14ac:dyDescent="0.2">
      <c r="B23" s="95"/>
      <c r="C23" s="262"/>
      <c r="D23" s="262"/>
      <c r="E23" s="105"/>
      <c r="M23" s="253"/>
    </row>
    <row r="24" spans="2:14" ht="26.25" customHeight="1" x14ac:dyDescent="0.2">
      <c r="B24" s="95"/>
      <c r="C24" s="455" t="s">
        <v>89</v>
      </c>
      <c r="D24" s="455"/>
      <c r="E24" s="456"/>
      <c r="N24" s="253"/>
    </row>
    <row r="25" spans="2:14" x14ac:dyDescent="0.2">
      <c r="B25" s="263"/>
      <c r="C25" s="465"/>
      <c r="D25" s="465"/>
      <c r="E25" s="466"/>
      <c r="M25" s="253"/>
      <c r="N25" s="253"/>
    </row>
    <row r="26" spans="2:14" x14ac:dyDescent="0.2">
      <c r="B26" s="263"/>
      <c r="C26" s="453" t="s">
        <v>95</v>
      </c>
      <c r="D26" s="453"/>
      <c r="E26" s="454"/>
      <c r="M26" s="253"/>
      <c r="N26" s="253"/>
    </row>
    <row r="27" spans="2:14" ht="27" customHeight="1" thickBot="1" x14ac:dyDescent="0.25">
      <c r="B27" s="264" t="s">
        <v>97</v>
      </c>
      <c r="C27" s="265" t="s">
        <v>98</v>
      </c>
      <c r="D27" s="265"/>
      <c r="E27" s="266" t="s">
        <v>99</v>
      </c>
      <c r="M27" s="253"/>
      <c r="N27" s="253"/>
    </row>
    <row r="28" spans="2:14" x14ac:dyDescent="0.2">
      <c r="B28" s="267" t="s">
        <v>101</v>
      </c>
      <c r="C28" s="1"/>
      <c r="D28" s="74"/>
      <c r="E28" s="268"/>
      <c r="M28" s="253"/>
      <c r="N28" s="253"/>
    </row>
    <row r="29" spans="2:14" x14ac:dyDescent="0.2">
      <c r="B29" s="267" t="s">
        <v>103</v>
      </c>
      <c r="C29" s="2"/>
      <c r="D29" s="74"/>
      <c r="E29" s="269"/>
      <c r="M29" s="253"/>
      <c r="N29" s="253"/>
    </row>
    <row r="30" spans="2:14" x14ac:dyDescent="0.2">
      <c r="B30" s="270" t="s">
        <v>105</v>
      </c>
      <c r="C30" s="271">
        <f>+C28-C29</f>
        <v>0</v>
      </c>
      <c r="D30" s="74"/>
      <c r="E30" s="272">
        <f>+E28-E29</f>
        <v>0</v>
      </c>
      <c r="M30" s="253"/>
      <c r="N30" s="253"/>
    </row>
    <row r="31" spans="2:14" x14ac:dyDescent="0.2">
      <c r="B31" s="267" t="s">
        <v>107</v>
      </c>
      <c r="C31" s="6"/>
      <c r="D31" s="74"/>
      <c r="E31" s="273"/>
      <c r="M31" s="253"/>
      <c r="N31" s="253"/>
    </row>
    <row r="32" spans="2:14" x14ac:dyDescent="0.2">
      <c r="B32" s="267" t="s">
        <v>109</v>
      </c>
      <c r="C32" s="3"/>
      <c r="D32" s="74"/>
      <c r="E32" s="274"/>
      <c r="M32" s="253"/>
      <c r="N32" s="253"/>
    </row>
    <row r="33" spans="2:14" x14ac:dyDescent="0.2">
      <c r="B33" s="270" t="s">
        <v>111</v>
      </c>
      <c r="C33" s="271">
        <f>+C30-C31-C32</f>
        <v>0</v>
      </c>
      <c r="D33" s="74"/>
      <c r="E33" s="272">
        <f>+E30-E31-E32</f>
        <v>0</v>
      </c>
      <c r="M33" s="253"/>
      <c r="N33" s="253"/>
    </row>
    <row r="34" spans="2:14" x14ac:dyDescent="0.2">
      <c r="B34" s="267" t="s">
        <v>115</v>
      </c>
      <c r="C34" s="3"/>
      <c r="D34" s="74"/>
      <c r="E34" s="274"/>
      <c r="M34" s="253"/>
      <c r="N34" s="253"/>
    </row>
    <row r="35" spans="2:14" x14ac:dyDescent="0.2">
      <c r="B35" s="267" t="s">
        <v>117</v>
      </c>
      <c r="C35" s="275">
        <f>C36-C37</f>
        <v>0</v>
      </c>
      <c r="D35" s="74"/>
      <c r="E35" s="276">
        <f>E36-E37</f>
        <v>0</v>
      </c>
      <c r="N35" s="253"/>
    </row>
    <row r="36" spans="2:14" ht="12" customHeight="1" x14ac:dyDescent="0.2">
      <c r="B36" s="277" t="s">
        <v>119</v>
      </c>
      <c r="C36" s="1"/>
      <c r="D36" s="74"/>
      <c r="E36" s="268"/>
      <c r="M36" s="253"/>
    </row>
    <row r="37" spans="2:14" s="278" customFormat="1" ht="12" customHeight="1" x14ac:dyDescent="0.2">
      <c r="B37" s="277" t="s">
        <v>121</v>
      </c>
      <c r="C37" s="2"/>
      <c r="D37" s="74"/>
      <c r="E37" s="269"/>
      <c r="K37" s="240"/>
      <c r="L37" s="240"/>
      <c r="M37" s="253"/>
      <c r="N37" s="253"/>
    </row>
    <row r="38" spans="2:14" ht="12" customHeight="1" x14ac:dyDescent="0.2">
      <c r="B38" s="270" t="s">
        <v>123</v>
      </c>
      <c r="C38" s="271">
        <f>+C33+C34+C35</f>
        <v>0</v>
      </c>
      <c r="D38" s="74"/>
      <c r="E38" s="272">
        <f>+E33+E34+E35</f>
        <v>0</v>
      </c>
      <c r="M38" s="253"/>
      <c r="N38" s="253"/>
    </row>
    <row r="39" spans="2:14" x14ac:dyDescent="0.2">
      <c r="B39" s="267" t="s">
        <v>125</v>
      </c>
      <c r="C39" s="3"/>
      <c r="D39" s="74"/>
      <c r="E39" s="274"/>
      <c r="N39" s="253"/>
    </row>
    <row r="40" spans="2:14" x14ac:dyDescent="0.2">
      <c r="B40" s="270" t="s">
        <v>127</v>
      </c>
      <c r="C40" s="271">
        <f>C38-C39</f>
        <v>0</v>
      </c>
      <c r="D40" s="74"/>
      <c r="E40" s="272">
        <f>E38-E39</f>
        <v>0</v>
      </c>
    </row>
    <row r="41" spans="2:14" x14ac:dyDescent="0.2">
      <c r="B41" s="263"/>
      <c r="C41" s="74"/>
      <c r="D41" s="74"/>
      <c r="E41" s="279"/>
    </row>
    <row r="42" spans="2:14" s="253" customFormat="1" ht="31.5" customHeight="1" x14ac:dyDescent="0.2">
      <c r="B42" s="263"/>
      <c r="C42" s="455" t="s">
        <v>433</v>
      </c>
      <c r="D42" s="455"/>
      <c r="E42" s="456"/>
      <c r="K42" s="240"/>
      <c r="L42" s="240"/>
      <c r="M42" s="240"/>
      <c r="N42" s="240"/>
    </row>
    <row r="43" spans="2:14" s="253" customFormat="1" ht="27" customHeight="1" thickBot="1" x14ac:dyDescent="0.25">
      <c r="B43" s="264" t="s">
        <v>131</v>
      </c>
      <c r="C43" s="280" t="s">
        <v>132</v>
      </c>
      <c r="D43" s="265"/>
      <c r="E43" s="281" t="s">
        <v>133</v>
      </c>
      <c r="K43" s="240"/>
      <c r="L43" s="240"/>
      <c r="M43" s="240"/>
      <c r="N43" s="240"/>
    </row>
    <row r="44" spans="2:14" x14ac:dyDescent="0.2">
      <c r="B44" s="282" t="s">
        <v>135</v>
      </c>
      <c r="C44" s="1"/>
      <c r="D44" s="74"/>
      <c r="E44" s="268"/>
    </row>
    <row r="45" spans="2:14" s="253" customFormat="1" x14ac:dyDescent="0.2">
      <c r="B45" s="282" t="s">
        <v>137</v>
      </c>
      <c r="C45" s="4"/>
      <c r="D45" s="74"/>
      <c r="E45" s="140"/>
      <c r="K45" s="240"/>
      <c r="L45" s="240"/>
      <c r="N45" s="240"/>
    </row>
    <row r="46" spans="2:14" x14ac:dyDescent="0.2">
      <c r="B46" s="282" t="s">
        <v>139</v>
      </c>
      <c r="C46" s="4"/>
      <c r="D46" s="74"/>
      <c r="E46" s="140"/>
      <c r="M46" s="253"/>
      <c r="N46" s="253"/>
    </row>
    <row r="47" spans="2:14" x14ac:dyDescent="0.2">
      <c r="B47" s="282" t="s">
        <v>141</v>
      </c>
      <c r="C47" s="4"/>
      <c r="D47" s="74"/>
      <c r="E47" s="140"/>
      <c r="M47" s="253"/>
      <c r="N47" s="253"/>
    </row>
    <row r="48" spans="2:14" x14ac:dyDescent="0.2">
      <c r="B48" s="283" t="s">
        <v>143</v>
      </c>
      <c r="C48" s="284">
        <f>SUM(C44:C47)</f>
        <v>0</v>
      </c>
      <c r="D48" s="74"/>
      <c r="E48" s="285">
        <f>SUM(E44:E47)</f>
        <v>0</v>
      </c>
      <c r="M48" s="253"/>
      <c r="N48" s="253"/>
    </row>
    <row r="49" spans="2:14" x14ac:dyDescent="0.2">
      <c r="B49" s="263"/>
      <c r="C49" s="286"/>
      <c r="D49" s="74"/>
      <c r="E49" s="287"/>
      <c r="M49" s="253"/>
      <c r="N49" s="253"/>
    </row>
    <row r="50" spans="2:14" s="253" customFormat="1" x14ac:dyDescent="0.2">
      <c r="B50" s="288" t="s">
        <v>146</v>
      </c>
      <c r="C50" s="1"/>
      <c r="D50" s="74"/>
      <c r="E50" s="268"/>
      <c r="K50" s="240"/>
      <c r="L50" s="240"/>
    </row>
    <row r="51" spans="2:14" x14ac:dyDescent="0.2">
      <c r="B51" s="289" t="s">
        <v>434</v>
      </c>
      <c r="C51" s="4"/>
      <c r="D51" s="74"/>
      <c r="E51" s="140"/>
      <c r="M51" s="253"/>
      <c r="N51" s="253"/>
    </row>
    <row r="52" spans="2:14" s="253" customFormat="1" x14ac:dyDescent="0.2">
      <c r="B52" s="290" t="s">
        <v>435</v>
      </c>
      <c r="C52" s="4"/>
      <c r="D52" s="74"/>
      <c r="E52" s="140"/>
      <c r="K52" s="240"/>
      <c r="L52" s="240"/>
    </row>
    <row r="53" spans="2:14" s="253" customFormat="1" ht="15.75" customHeight="1" x14ac:dyDescent="0.2">
      <c r="B53" s="290" t="s">
        <v>152</v>
      </c>
      <c r="C53" s="2"/>
      <c r="D53" s="74"/>
      <c r="E53" s="269"/>
      <c r="K53" s="240"/>
      <c r="L53" s="240"/>
    </row>
    <row r="54" spans="2:14" ht="14.25" customHeight="1" x14ac:dyDescent="0.2">
      <c r="B54" s="283" t="s">
        <v>154</v>
      </c>
      <c r="C54" s="284">
        <f>SUM(C50:C53)</f>
        <v>0</v>
      </c>
      <c r="D54" s="74"/>
      <c r="E54" s="285">
        <f>SUM(E50:E53)</f>
        <v>0</v>
      </c>
      <c r="N54" s="253"/>
    </row>
    <row r="55" spans="2:14" ht="12.75" customHeight="1" x14ac:dyDescent="0.2">
      <c r="B55" s="283"/>
      <c r="C55" s="284"/>
      <c r="D55" s="74"/>
      <c r="E55" s="285"/>
    </row>
    <row r="56" spans="2:14" x14ac:dyDescent="0.2">
      <c r="B56" s="283" t="s">
        <v>157</v>
      </c>
      <c r="C56" s="4"/>
      <c r="D56" s="74"/>
      <c r="E56" s="127"/>
    </row>
    <row r="57" spans="2:14" x14ac:dyDescent="0.2">
      <c r="B57" s="283"/>
      <c r="C57" s="284"/>
      <c r="D57" s="74"/>
      <c r="E57" s="285"/>
    </row>
    <row r="58" spans="2:14" x14ac:dyDescent="0.2">
      <c r="B58" s="283" t="s">
        <v>160</v>
      </c>
      <c r="C58" s="4"/>
      <c r="D58" s="74"/>
      <c r="E58" s="127"/>
    </row>
    <row r="59" spans="2:14" x14ac:dyDescent="0.2">
      <c r="B59" s="263"/>
      <c r="C59" s="286"/>
      <c r="D59" s="74"/>
      <c r="E59" s="287"/>
    </row>
    <row r="60" spans="2:14" x14ac:dyDescent="0.2">
      <c r="B60" s="291" t="s">
        <v>163</v>
      </c>
      <c r="C60" s="284">
        <f>SUM(C48,C54,C56,C58)</f>
        <v>0</v>
      </c>
      <c r="D60" s="74"/>
      <c r="E60" s="285">
        <f>SUM(E48,E54,E56,E58)</f>
        <v>0</v>
      </c>
    </row>
    <row r="61" spans="2:14" s="253" customFormat="1" x14ac:dyDescent="0.2">
      <c r="B61" s="292"/>
      <c r="C61" s="286"/>
      <c r="D61" s="74"/>
      <c r="E61" s="287"/>
      <c r="K61" s="240"/>
      <c r="L61" s="240"/>
      <c r="M61" s="240"/>
      <c r="N61" s="240"/>
    </row>
    <row r="62" spans="2:14" ht="12" customHeight="1" x14ac:dyDescent="0.2">
      <c r="B62" s="139" t="s">
        <v>436</v>
      </c>
      <c r="C62" s="4"/>
      <c r="D62" s="74"/>
      <c r="E62" s="140"/>
    </row>
    <row r="63" spans="2:14" s="253" customFormat="1" ht="10.5" customHeight="1" x14ac:dyDescent="0.2">
      <c r="B63" s="139" t="s">
        <v>176</v>
      </c>
      <c r="C63" s="4"/>
      <c r="D63" s="74"/>
      <c r="E63" s="140"/>
      <c r="K63" s="240"/>
      <c r="L63" s="240"/>
      <c r="M63" s="240"/>
      <c r="N63" s="240"/>
    </row>
    <row r="64" spans="2:14" s="253" customFormat="1" ht="10.5" customHeight="1" x14ac:dyDescent="0.2">
      <c r="B64" s="139" t="s">
        <v>178</v>
      </c>
      <c r="C64" s="4"/>
      <c r="D64" s="74"/>
      <c r="E64" s="140"/>
      <c r="K64" s="240"/>
      <c r="L64" s="240"/>
      <c r="M64" s="240"/>
      <c r="N64" s="240"/>
    </row>
    <row r="65" spans="2:14" s="253" customFormat="1" ht="10.5" customHeight="1" x14ac:dyDescent="0.2">
      <c r="B65" s="293" t="s">
        <v>180</v>
      </c>
      <c r="C65" s="4"/>
      <c r="D65" s="74"/>
      <c r="E65" s="140"/>
      <c r="K65" s="240"/>
      <c r="L65" s="240"/>
      <c r="M65" s="240"/>
      <c r="N65" s="240"/>
    </row>
    <row r="66" spans="2:14" s="253" customFormat="1" ht="10.5" customHeight="1" x14ac:dyDescent="0.2">
      <c r="B66" s="139" t="s">
        <v>182</v>
      </c>
      <c r="C66" s="4"/>
      <c r="D66" s="74"/>
      <c r="E66" s="140"/>
      <c r="K66" s="240"/>
      <c r="L66" s="240"/>
      <c r="M66" s="240"/>
      <c r="N66" s="240"/>
    </row>
    <row r="67" spans="2:14" s="253" customFormat="1" ht="10.5" customHeight="1" x14ac:dyDescent="0.2">
      <c r="B67" s="270" t="s">
        <v>184</v>
      </c>
      <c r="C67" s="284">
        <f>SUM(C62,C63:C64,C66:C66)</f>
        <v>0</v>
      </c>
      <c r="D67" s="74"/>
      <c r="E67" s="285">
        <f>SUM(E62,E63:E64,E66:E66)</f>
        <v>0</v>
      </c>
      <c r="K67" s="240"/>
      <c r="L67" s="240"/>
      <c r="M67" s="240"/>
      <c r="N67" s="240"/>
    </row>
    <row r="68" spans="2:14" ht="12.75" customHeight="1" x14ac:dyDescent="0.2">
      <c r="B68" s="267"/>
      <c r="C68" s="286"/>
      <c r="D68" s="74"/>
      <c r="E68" s="287"/>
    </row>
    <row r="69" spans="2:14" s="253" customFormat="1" x14ac:dyDescent="0.2">
      <c r="B69" s="270" t="s">
        <v>187</v>
      </c>
      <c r="C69" s="4"/>
      <c r="D69" s="74"/>
      <c r="E69" s="140"/>
      <c r="K69" s="240"/>
      <c r="L69" s="240"/>
      <c r="M69" s="240"/>
      <c r="N69" s="240"/>
    </row>
    <row r="70" spans="2:14" x14ac:dyDescent="0.2">
      <c r="B70" s="270"/>
      <c r="C70" s="286"/>
      <c r="D70" s="74"/>
      <c r="E70" s="287"/>
    </row>
    <row r="71" spans="2:14" s="253" customFormat="1" ht="12.75" customHeight="1" x14ac:dyDescent="0.2">
      <c r="B71" s="270" t="s">
        <v>190</v>
      </c>
      <c r="C71" s="5"/>
      <c r="D71" s="74"/>
      <c r="E71" s="118"/>
      <c r="K71" s="240"/>
      <c r="L71" s="240"/>
      <c r="M71" s="240"/>
      <c r="N71" s="240"/>
    </row>
    <row r="72" spans="2:14" s="253" customFormat="1" x14ac:dyDescent="0.2">
      <c r="B72" s="267"/>
      <c r="C72" s="286"/>
      <c r="D72" s="74"/>
      <c r="E72" s="287"/>
      <c r="K72" s="240"/>
      <c r="L72" s="240"/>
      <c r="M72" s="240"/>
      <c r="N72" s="240"/>
    </row>
    <row r="73" spans="2:14" s="253" customFormat="1" x14ac:dyDescent="0.2">
      <c r="B73" s="277" t="s">
        <v>193</v>
      </c>
      <c r="C73" s="4"/>
      <c r="D73" s="74"/>
      <c r="E73" s="140"/>
      <c r="K73" s="240"/>
      <c r="L73" s="240"/>
      <c r="M73" s="240"/>
      <c r="N73" s="240"/>
    </row>
    <row r="74" spans="2:14" s="253" customFormat="1" x14ac:dyDescent="0.2">
      <c r="B74" s="294" t="s">
        <v>195</v>
      </c>
      <c r="C74" s="4"/>
      <c r="D74" s="74"/>
      <c r="E74" s="127"/>
      <c r="K74" s="240"/>
      <c r="L74" s="240"/>
      <c r="M74" s="240"/>
      <c r="N74" s="240"/>
    </row>
    <row r="75" spans="2:14" s="253" customFormat="1" x14ac:dyDescent="0.2">
      <c r="B75" s="277" t="s">
        <v>197</v>
      </c>
      <c r="C75" s="4"/>
      <c r="D75" s="74"/>
      <c r="E75" s="140"/>
      <c r="K75" s="240"/>
      <c r="L75" s="240"/>
      <c r="M75" s="240"/>
      <c r="N75" s="240"/>
    </row>
    <row r="76" spans="2:14" s="253" customFormat="1" x14ac:dyDescent="0.2">
      <c r="B76" s="294" t="s">
        <v>199</v>
      </c>
      <c r="C76" s="4"/>
      <c r="D76" s="74"/>
      <c r="E76" s="127"/>
      <c r="K76" s="240"/>
      <c r="L76" s="240"/>
      <c r="M76" s="240"/>
      <c r="N76" s="240"/>
    </row>
    <row r="77" spans="2:14" s="253" customFormat="1" x14ac:dyDescent="0.2">
      <c r="B77" s="294" t="s">
        <v>201</v>
      </c>
      <c r="C77" s="4"/>
      <c r="D77" s="74"/>
      <c r="E77" s="127"/>
      <c r="K77" s="240"/>
      <c r="L77" s="240"/>
      <c r="M77" s="240"/>
      <c r="N77" s="240"/>
    </row>
    <row r="78" spans="2:14" s="253" customFormat="1" x14ac:dyDescent="0.2">
      <c r="B78" s="270" t="s">
        <v>203</v>
      </c>
      <c r="C78" s="284">
        <f>SUM(C73,C75)</f>
        <v>0</v>
      </c>
      <c r="D78" s="74"/>
      <c r="E78" s="285">
        <f>SUM(E73,E75)</f>
        <v>0</v>
      </c>
      <c r="K78" s="240"/>
      <c r="L78" s="240"/>
      <c r="M78" s="240"/>
      <c r="N78" s="240"/>
    </row>
    <row r="79" spans="2:14" s="253" customFormat="1" ht="11.25" customHeight="1" x14ac:dyDescent="0.2">
      <c r="B79" s="270"/>
      <c r="C79" s="284"/>
      <c r="D79" s="74"/>
      <c r="E79" s="285"/>
      <c r="G79" s="240"/>
      <c r="K79" s="240"/>
      <c r="L79" s="240"/>
      <c r="M79" s="240"/>
      <c r="N79" s="240"/>
    </row>
    <row r="80" spans="2:14" s="253" customFormat="1" ht="12" customHeight="1" x14ac:dyDescent="0.2">
      <c r="B80" s="270" t="s">
        <v>206</v>
      </c>
      <c r="C80" s="4"/>
      <c r="D80" s="74"/>
      <c r="E80" s="127"/>
      <c r="K80" s="240"/>
      <c r="L80" s="240"/>
      <c r="M80" s="240"/>
      <c r="N80" s="240"/>
    </row>
    <row r="81" spans="2:14" s="253" customFormat="1" x14ac:dyDescent="0.2">
      <c r="B81" s="270"/>
      <c r="C81" s="284"/>
      <c r="D81" s="74"/>
      <c r="E81" s="285"/>
      <c r="K81" s="240"/>
      <c r="L81" s="240"/>
      <c r="M81" s="240"/>
      <c r="N81" s="240"/>
    </row>
    <row r="82" spans="2:14" ht="12" customHeight="1" x14ac:dyDescent="0.2">
      <c r="B82" s="295" t="s">
        <v>209</v>
      </c>
      <c r="C82" s="4"/>
      <c r="D82" s="74"/>
      <c r="E82" s="127"/>
    </row>
    <row r="83" spans="2:14" s="253" customFormat="1" ht="15.75" customHeight="1" x14ac:dyDescent="0.2">
      <c r="B83" s="263"/>
      <c r="C83" s="286"/>
      <c r="D83" s="74"/>
      <c r="E83" s="287"/>
      <c r="K83" s="240"/>
      <c r="L83" s="240"/>
      <c r="M83" s="240"/>
      <c r="N83" s="240"/>
    </row>
    <row r="84" spans="2:14" s="253" customFormat="1" x14ac:dyDescent="0.2">
      <c r="B84" s="270" t="s">
        <v>212</v>
      </c>
      <c r="C84" s="284">
        <f>SUM(C67,C69,C71,C78,C80,C82)</f>
        <v>0</v>
      </c>
      <c r="D84" s="74"/>
      <c r="E84" s="285">
        <f>SUM(E67,E69,E71,E78,E80,E82)</f>
        <v>0</v>
      </c>
      <c r="K84" s="240"/>
      <c r="L84" s="240"/>
      <c r="M84" s="240"/>
      <c r="N84" s="240"/>
    </row>
    <row r="85" spans="2:14" s="253" customFormat="1" x14ac:dyDescent="0.2">
      <c r="B85" s="270"/>
      <c r="C85" s="296"/>
      <c r="D85" s="74"/>
      <c r="E85" s="297"/>
      <c r="K85" s="240"/>
      <c r="L85" s="240"/>
      <c r="M85" s="240"/>
      <c r="N85" s="240"/>
    </row>
    <row r="86" spans="2:14" ht="14.25" customHeight="1" x14ac:dyDescent="0.2">
      <c r="B86" s="298" t="s">
        <v>215</v>
      </c>
      <c r="C86" s="299" t="str">
        <f>IF(ROUND((C60-C84)/2,1)=0,"Balansas",C60-C84)</f>
        <v>Balansas</v>
      </c>
      <c r="D86" s="74"/>
      <c r="E86" s="300" t="str">
        <f>IF(ROUND((E60-E84)/2,1)=0,"Balansas",E60-E84)</f>
        <v>Balansas</v>
      </c>
    </row>
    <row r="87" spans="2:14" ht="5.25" customHeight="1" x14ac:dyDescent="0.2">
      <c r="B87" s="263"/>
      <c r="C87" s="74"/>
      <c r="D87" s="74"/>
      <c r="E87" s="279"/>
    </row>
    <row r="88" spans="2:14" x14ac:dyDescent="0.2">
      <c r="B88" s="263"/>
      <c r="C88" s="74"/>
      <c r="D88" s="74"/>
      <c r="E88" s="279"/>
    </row>
    <row r="89" spans="2:14" ht="12.75" customHeight="1" x14ac:dyDescent="0.2">
      <c r="B89" s="301"/>
      <c r="C89" s="74"/>
      <c r="D89" s="74"/>
      <c r="E89" s="279"/>
    </row>
    <row r="90" spans="2:14" ht="26.25" customHeight="1" x14ac:dyDescent="0.2">
      <c r="B90" s="302"/>
      <c r="C90" s="457" t="s">
        <v>433</v>
      </c>
      <c r="D90" s="457"/>
      <c r="E90" s="458"/>
    </row>
    <row r="91" spans="2:14" ht="27" customHeight="1" thickBot="1" x14ac:dyDescent="0.25">
      <c r="B91" s="303" t="s">
        <v>222</v>
      </c>
      <c r="C91" s="265" t="str">
        <f>C27</f>
        <v>Praėjęs ataskaitinis laikotarpis 2019 metai</v>
      </c>
      <c r="D91" s="265"/>
      <c r="E91" s="266" t="str">
        <f>E27</f>
        <v>Ataskaitinis laikotarpis            2020 metai</v>
      </c>
    </row>
    <row r="92" spans="2:14" s="253" customFormat="1" ht="24" x14ac:dyDescent="0.2">
      <c r="B92" s="304" t="s">
        <v>224</v>
      </c>
      <c r="C92" s="4"/>
      <c r="D92" s="74"/>
      <c r="E92" s="140"/>
      <c r="K92" s="240"/>
      <c r="L92" s="240"/>
      <c r="M92" s="240"/>
      <c r="N92" s="240"/>
    </row>
    <row r="93" spans="2:14" s="253" customFormat="1" x14ac:dyDescent="0.2">
      <c r="B93" s="305"/>
      <c r="C93" s="306"/>
      <c r="D93" s="307"/>
      <c r="E93" s="308"/>
      <c r="K93" s="240"/>
      <c r="L93" s="240"/>
      <c r="M93" s="240"/>
      <c r="N93" s="240"/>
    </row>
    <row r="94" spans="2:14" s="253" customFormat="1" x14ac:dyDescent="0.2">
      <c r="B94" s="152" t="s">
        <v>227</v>
      </c>
      <c r="C94" s="4"/>
      <c r="D94" s="74"/>
      <c r="E94" s="127"/>
      <c r="K94" s="240"/>
      <c r="L94" s="240"/>
      <c r="M94" s="240"/>
      <c r="N94" s="240"/>
    </row>
    <row r="95" spans="2:14" s="253" customFormat="1" ht="14.25" customHeight="1" x14ac:dyDescent="0.2">
      <c r="B95" s="263"/>
      <c r="C95" s="286"/>
      <c r="D95" s="307"/>
      <c r="E95" s="287"/>
      <c r="K95" s="240"/>
      <c r="L95" s="240"/>
      <c r="M95" s="240"/>
      <c r="N95" s="240"/>
    </row>
    <row r="96" spans="2:14" s="253" customFormat="1" x14ac:dyDescent="0.2">
      <c r="B96" s="309" t="s">
        <v>437</v>
      </c>
      <c r="C96" s="4"/>
      <c r="D96" s="74"/>
      <c r="E96" s="127"/>
      <c r="K96" s="240"/>
      <c r="L96" s="240"/>
      <c r="M96" s="240"/>
      <c r="N96" s="240"/>
    </row>
    <row r="97" spans="2:14" s="253" customFormat="1" ht="14.25" customHeight="1" x14ac:dyDescent="0.2">
      <c r="B97" s="263"/>
      <c r="C97" s="286"/>
      <c r="D97" s="307"/>
      <c r="E97" s="287"/>
      <c r="K97" s="240"/>
      <c r="L97" s="240"/>
      <c r="M97" s="240"/>
      <c r="N97" s="240"/>
    </row>
    <row r="98" spans="2:14" s="253" customFormat="1" x14ac:dyDescent="0.2">
      <c r="B98" s="310" t="s">
        <v>438</v>
      </c>
      <c r="C98" s="4"/>
      <c r="D98" s="74"/>
      <c r="E98" s="127"/>
      <c r="K98" s="240"/>
      <c r="L98" s="240"/>
      <c r="M98" s="240"/>
      <c r="N98" s="240"/>
    </row>
    <row r="99" spans="2:14" ht="16.5" customHeight="1" x14ac:dyDescent="0.2">
      <c r="B99" s="263"/>
      <c r="C99" s="307"/>
      <c r="D99" s="307"/>
      <c r="E99" s="311"/>
    </row>
    <row r="100" spans="2:14" s="253" customFormat="1" ht="25.5" customHeight="1" thickBot="1" x14ac:dyDescent="0.25">
      <c r="B100" s="264" t="s">
        <v>246</v>
      </c>
      <c r="C100" s="312" t="str">
        <f>C27</f>
        <v>Praėjęs ataskaitinis laikotarpis 2019 metai</v>
      </c>
      <c r="D100" s="312"/>
      <c r="E100" s="313" t="str">
        <f>E27</f>
        <v>Ataskaitinis laikotarpis            2020 metai</v>
      </c>
      <c r="K100" s="240"/>
      <c r="L100" s="240"/>
      <c r="M100" s="240"/>
      <c r="N100" s="240"/>
    </row>
    <row r="101" spans="2:14" s="253" customFormat="1" ht="12.75" customHeight="1" x14ac:dyDescent="0.2">
      <c r="B101" s="156" t="s">
        <v>248</v>
      </c>
      <c r="C101" s="47"/>
      <c r="D101" s="76"/>
      <c r="E101" s="157"/>
      <c r="K101" s="240"/>
      <c r="L101" s="240"/>
      <c r="M101" s="240"/>
      <c r="N101" s="240"/>
    </row>
    <row r="102" spans="2:14" s="253" customFormat="1" ht="23.25" customHeight="1" x14ac:dyDescent="0.2">
      <c r="B102" s="158" t="s">
        <v>250</v>
      </c>
      <c r="C102" s="48"/>
      <c r="D102" s="77"/>
      <c r="E102" s="127"/>
      <c r="K102" s="240"/>
      <c r="L102" s="240"/>
      <c r="M102" s="240"/>
      <c r="N102" s="240"/>
    </row>
    <row r="103" spans="2:14" ht="24" customHeight="1" x14ac:dyDescent="0.2">
      <c r="B103" s="156" t="s">
        <v>252</v>
      </c>
      <c r="C103" s="48"/>
      <c r="D103" s="77"/>
      <c r="E103" s="127"/>
    </row>
    <row r="104" spans="2:14" ht="24.75" customHeight="1" x14ac:dyDescent="0.2">
      <c r="B104" s="156" t="s">
        <v>254</v>
      </c>
      <c r="C104" s="48"/>
      <c r="D104" s="74"/>
      <c r="E104" s="140"/>
    </row>
    <row r="105" spans="2:14" ht="24" x14ac:dyDescent="0.2">
      <c r="B105" s="314" t="s">
        <v>256</v>
      </c>
      <c r="C105" s="315"/>
      <c r="D105" s="316"/>
      <c r="E105" s="317"/>
    </row>
    <row r="106" spans="2:14" ht="13.5" customHeight="1" x14ac:dyDescent="0.2">
      <c r="B106" s="318"/>
      <c r="C106" s="74"/>
      <c r="D106" s="307"/>
      <c r="E106" s="279"/>
    </row>
    <row r="107" spans="2:14" ht="30.75" customHeight="1" x14ac:dyDescent="0.2">
      <c r="B107" s="319"/>
      <c r="C107" s="455" t="s">
        <v>433</v>
      </c>
      <c r="D107" s="455"/>
      <c r="E107" s="456"/>
    </row>
    <row r="108" spans="2:14" ht="14.25" customHeight="1" thickBot="1" x14ac:dyDescent="0.25">
      <c r="B108" s="264" t="s">
        <v>322</v>
      </c>
      <c r="C108" s="312"/>
      <c r="D108" s="312"/>
      <c r="E108" s="313"/>
    </row>
    <row r="109" spans="2:14" ht="93.75" customHeight="1" x14ac:dyDescent="0.2">
      <c r="B109" s="320" t="s">
        <v>324</v>
      </c>
      <c r="C109" s="459"/>
      <c r="D109" s="459"/>
      <c r="E109" s="364"/>
    </row>
    <row r="110" spans="2:14" ht="12.75" hidden="1" customHeight="1" x14ac:dyDescent="0.2">
      <c r="B110" s="321"/>
      <c r="C110" s="74"/>
      <c r="D110" s="74"/>
      <c r="E110" s="279"/>
    </row>
    <row r="111" spans="2:14" ht="15.75" customHeight="1" thickBot="1" x14ac:dyDescent="0.25">
      <c r="B111" s="322"/>
      <c r="C111" s="323"/>
      <c r="D111" s="323"/>
      <c r="E111" s="324"/>
    </row>
    <row r="112" spans="2:14" ht="14.25" customHeight="1" x14ac:dyDescent="0.2">
      <c r="B112" s="263"/>
      <c r="C112" s="74"/>
      <c r="D112" s="74"/>
      <c r="E112" s="279"/>
    </row>
    <row r="113" spans="2:5" x14ac:dyDescent="0.2">
      <c r="B113" s="325" t="s">
        <v>329</v>
      </c>
      <c r="C113" s="326"/>
      <c r="D113" s="326"/>
      <c r="E113" s="327"/>
    </row>
    <row r="114" spans="2:5" x14ac:dyDescent="0.2">
      <c r="B114" s="263" t="s">
        <v>331</v>
      </c>
      <c r="C114" s="397"/>
      <c r="D114" s="385"/>
      <c r="E114" s="386"/>
    </row>
    <row r="115" spans="2:5" x14ac:dyDescent="0.2">
      <c r="B115" s="263" t="s">
        <v>333</v>
      </c>
      <c r="C115" s="371"/>
      <c r="D115" s="371"/>
      <c r="E115" s="372"/>
    </row>
    <row r="116" spans="2:5" ht="24" x14ac:dyDescent="0.2">
      <c r="B116" s="328" t="s">
        <v>335</v>
      </c>
      <c r="C116" s="359"/>
      <c r="D116" s="359"/>
      <c r="E116" s="360"/>
    </row>
    <row r="117" spans="2:5" ht="24" x14ac:dyDescent="0.2">
      <c r="B117" s="329" t="s">
        <v>425</v>
      </c>
      <c r="C117" s="449"/>
      <c r="D117" s="449"/>
      <c r="E117" s="450"/>
    </row>
    <row r="118" spans="2:5" ht="12.75" thickBot="1" x14ac:dyDescent="0.25">
      <c r="B118" s="330"/>
      <c r="C118" s="331"/>
      <c r="D118" s="331"/>
      <c r="E118" s="332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00000000-0002-0000-0200-000000000000}">
      <formula1>$K$1:$K$4</formula1>
    </dataValidation>
    <dataValidation allowBlank="1" showErrorMessage="1" prompt="Nurodykite įmonės teisinę formą (AB, UAB, VĮ), pasirinkdami iš sąrašo" sqref="C7:E7" xr:uid="{00000000-0002-0000-0200-000001000000}"/>
    <dataValidation type="whole" allowBlank="1" showErrorMessage="1" prompt="Nurodykite identifikacinį numerį (juridinio asmens kodą)" sqref="C8:E9" xr:uid="{00000000-0002-0000-0200-000002000000}">
      <formula1>0</formula1>
      <formula2>9999999999999990000</formula2>
    </dataValidation>
    <dataValidation allowBlank="1" showErrorMessage="1" sqref="B25:B26" xr:uid="{00000000-0002-0000-0200-000003000000}"/>
    <dataValidation allowBlank="1" showErrorMessage="1" prompt="Nurodykite įmonės direktoriaus (generalinio direktoriaus) vardą ir pavardę. VĮ miškų urėdijų prašome nurodyti miškų urėdo vardą ir pavardę. Pareigų nurodyti nereikia." sqref="C10:E10" xr:uid="{00000000-0002-0000-0200-000004000000}"/>
    <dataValidation allowBlank="1" showErrorMessage="1" prompt="Nurodykite įmonės vyr. finansininko (vyr. buhalterio) vardą ir pavardę. Pareigų nurodyti nereikia." sqref="C11:E11" xr:uid="{00000000-0002-0000-0200-000005000000}"/>
    <dataValidation allowBlank="1" showErrorMessage="1" prompt="Savivaldybei nuosavybės teise priklausančių akcijų valdytoja" sqref="C22:E22" xr:uid="{00000000-0002-0000-0200-000006000000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79CF42-E4F0-44C0-99C7-C23E0CF122FD}"/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Suteikta parama</vt:lpstr>
      <vt:lpstr>Dukterinės bendrovės</vt:lpstr>
      <vt:lpstr>'Dukterinės bendrovės'!Print_Area</vt:lpstr>
      <vt:lpstr>'Finansiniai duomenys'!Print_Area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Danguolė Šimkūnienė</cp:lastModifiedBy>
  <cp:revision/>
  <dcterms:created xsi:type="dcterms:W3CDTF">2014-03-24T16:58:47Z</dcterms:created>
  <dcterms:modified xsi:type="dcterms:W3CDTF">2021-05-04T07:51:27Z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WorkbookGuid">
    <vt:lpwstr>c0382e1e-07fd-4cb4-b757-f4bdeee43814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