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30"/>
  <workbookPr codeName="Šios_darbaknygės" defaultThemeVersion="124226"/>
  <mc:AlternateContent xmlns:mc="http://schemas.openxmlformats.org/markup-compatibility/2006">
    <mc:Choice Requires="x15">
      <x15ac:absPath xmlns:x15ac="http://schemas.microsoft.com/office/spreadsheetml/2010/11/ac" url="https://vmbustas-my.sharepoint.com/personal/spartakas_petrovas_vmb_lt/Documents/"/>
    </mc:Choice>
  </mc:AlternateContent>
  <xr:revisionPtr revIDLastSave="0" documentId="8_{B0C8ACB9-0A85-43D5-873E-E8484C497DB6}" xr6:coauthVersionLast="47" xr6:coauthVersionMax="47" xr10:uidLastSave="{00000000-0000-0000-0000-000000000000}"/>
  <bookViews>
    <workbookView xWindow="28680" yWindow="-120" windowWidth="38640" windowHeight="21120" tabRatio="767" xr2:uid="{00000000-000D-0000-FFFF-FFFF00000000}"/>
  </bookViews>
  <sheets>
    <sheet name="Finansiniai duomenys" sheetId="2" r:id="rId1"/>
    <sheet name="Finansiniai duomenys(2015-2016)" sheetId="17" state="hidden" r:id="rId2"/>
    <sheet name="Papildoma informacija" sheetId="20" r:id="rId3"/>
    <sheet name="Suteikta parama" sheetId="3" r:id="rId4"/>
    <sheet name="Specialieji įpareigojimai" sheetId="21" r:id="rId5"/>
    <sheet name="Dukterinės bendrovės" sheetId="22" r:id="rId6"/>
  </sheets>
  <definedNames>
    <definedName name="_xlnm._FilterDatabase" localSheetId="0" hidden="1">'Finansiniai duomenys'!$R$1:$V$1</definedName>
    <definedName name="_xlnm._FilterDatabase" localSheetId="2" hidden="1">'Papildoma informacija'!$B$31:$G$96</definedName>
    <definedName name="_xlnm.Print_Area" localSheetId="5">'Dukterinės bendrovės'!$B$2:$E$117</definedName>
    <definedName name="_xlnm.Print_Area" localSheetId="0">'Finansiniai duomenys'!$B$2:$E$130</definedName>
    <definedName name="_xlnm.Print_Area" localSheetId="1">'Finansiniai duomenys(2015-2016)'!$B$2:$E$149</definedName>
    <definedName name="_xlnm.Print_Area" localSheetId="2">'Papildoma informacija'!$B$2:$I$110</definedName>
    <definedName name="_xlnm.Print_Area" localSheetId="4">'Specialieji įpareigojimai'!$B$2:$S$77</definedName>
    <definedName name="_xlnm.Print_Area" localSheetId="3">'Suteikta parama'!$B$2:$M$93</definedName>
  </definedNames>
  <calcPr calcId="191028"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8" i="22" l="1"/>
  <c r="C7" i="22"/>
  <c r="E100" i="22"/>
  <c r="C100" i="22"/>
  <c r="E91" i="22"/>
  <c r="C91" i="22"/>
  <c r="E78" i="22"/>
  <c r="E84" i="22" s="1"/>
  <c r="C78" i="22"/>
  <c r="E67" i="22"/>
  <c r="C67" i="22"/>
  <c r="C84" i="22" s="1"/>
  <c r="E54" i="22"/>
  <c r="C54" i="22"/>
  <c r="E48" i="22"/>
  <c r="C48" i="22"/>
  <c r="E35" i="22"/>
  <c r="C35" i="22"/>
  <c r="E30" i="22"/>
  <c r="E33" i="22" s="1"/>
  <c r="E38" i="22" s="1"/>
  <c r="E40" i="22" s="1"/>
  <c r="C30" i="22"/>
  <c r="C33" i="22" s="1"/>
  <c r="C38" i="22" s="1"/>
  <c r="C40" i="22" s="1"/>
  <c r="C22" i="22"/>
  <c r="E20" i="22"/>
  <c r="E60" i="22" l="1"/>
  <c r="E86" i="22" s="1"/>
  <c r="C60" i="22"/>
  <c r="C86" i="22"/>
  <c r="F70" i="20"/>
  <c r="E37" i="21"/>
  <c r="D37" i="21"/>
  <c r="E96" i="2" l="1"/>
  <c r="E83" i="2"/>
  <c r="C66" i="2"/>
  <c r="E66" i="2"/>
  <c r="H36" i="20"/>
  <c r="H47" i="20" s="1"/>
  <c r="F36" i="20"/>
  <c r="F47" i="20" s="1"/>
  <c r="H70" i="20"/>
  <c r="E21" i="21"/>
  <c r="C11" i="2" l="1"/>
  <c r="E42" i="2" l="1"/>
  <c r="C42" i="2"/>
  <c r="C10" i="2" l="1"/>
  <c r="R33" i="21"/>
  <c r="R36" i="21" s="1"/>
  <c r="Q33" i="21"/>
  <c r="Q36" i="21" s="1"/>
  <c r="P33" i="21"/>
  <c r="P36" i="21" s="1"/>
  <c r="O33" i="21"/>
  <c r="O36" i="21" s="1"/>
  <c r="N33" i="21"/>
  <c r="N36" i="21" s="1"/>
  <c r="M33" i="21"/>
  <c r="M36" i="21" s="1"/>
  <c r="L33" i="21"/>
  <c r="L36" i="21" s="1"/>
  <c r="K33" i="21"/>
  <c r="K36" i="21" s="1"/>
  <c r="J33" i="21"/>
  <c r="J36" i="21" s="1"/>
  <c r="I33" i="21"/>
  <c r="I36" i="21" s="1"/>
  <c r="H33" i="21"/>
  <c r="H36" i="21" s="1"/>
  <c r="G33" i="21"/>
  <c r="G36" i="21" s="1"/>
  <c r="F33" i="21"/>
  <c r="F36" i="21" s="1"/>
  <c r="P20" i="21"/>
  <c r="G17" i="21"/>
  <c r="G20" i="21" s="1"/>
  <c r="H17" i="21"/>
  <c r="H20" i="21" s="1"/>
  <c r="I17" i="21"/>
  <c r="I20" i="21" s="1"/>
  <c r="J17" i="21"/>
  <c r="J20" i="21" s="1"/>
  <c r="K17" i="21"/>
  <c r="K20" i="21" s="1"/>
  <c r="L17" i="21"/>
  <c r="L20" i="21" s="1"/>
  <c r="M17" i="21"/>
  <c r="M20" i="21" s="1"/>
  <c r="N17" i="21"/>
  <c r="N20" i="21" s="1"/>
  <c r="O17" i="21"/>
  <c r="O20" i="21" s="1"/>
  <c r="P17" i="21"/>
  <c r="Q17" i="21"/>
  <c r="Q20" i="21" s="1"/>
  <c r="R17" i="21"/>
  <c r="R20" i="21" s="1"/>
  <c r="F17" i="21"/>
  <c r="F20" i="21" s="1"/>
  <c r="H3" i="21" l="1"/>
  <c r="C4" i="20"/>
  <c r="C7" i="20" s="1"/>
  <c r="P66" i="21" l="1"/>
  <c r="Q66" i="21"/>
  <c r="R66" i="21"/>
  <c r="M54" i="21"/>
  <c r="R52" i="21"/>
  <c r="R54" i="21" s="1"/>
  <c r="Q52" i="21"/>
  <c r="Q54" i="21" s="1"/>
  <c r="P52" i="21"/>
  <c r="P54" i="21" s="1"/>
  <c r="O52" i="21"/>
  <c r="O54" i="21" s="1"/>
  <c r="N52" i="21"/>
  <c r="N54" i="21" s="1"/>
  <c r="M52" i="21"/>
  <c r="L52" i="21"/>
  <c r="L54" i="21" s="1"/>
  <c r="K52" i="21"/>
  <c r="K54" i="21" s="1"/>
  <c r="J52" i="21"/>
  <c r="J54" i="21" s="1"/>
  <c r="I52" i="21"/>
  <c r="I54" i="21" s="1"/>
  <c r="H52" i="21"/>
  <c r="H54" i="21" s="1"/>
  <c r="G52" i="21"/>
  <c r="G54" i="21" s="1"/>
  <c r="F52" i="21"/>
  <c r="F54" i="21" s="1"/>
  <c r="G64" i="21"/>
  <c r="G66" i="21" s="1"/>
  <c r="H64" i="21"/>
  <c r="H66" i="21" s="1"/>
  <c r="I64" i="21"/>
  <c r="I66" i="21" s="1"/>
  <c r="J64" i="21"/>
  <c r="J66" i="21" s="1"/>
  <c r="K64" i="21"/>
  <c r="K66" i="21" s="1"/>
  <c r="L64" i="21"/>
  <c r="L66" i="21" s="1"/>
  <c r="M64" i="21"/>
  <c r="M66" i="21" s="1"/>
  <c r="N64" i="21"/>
  <c r="N66" i="21" s="1"/>
  <c r="O64" i="21"/>
  <c r="O66" i="21" s="1"/>
  <c r="P64" i="21"/>
  <c r="Q64" i="21"/>
  <c r="R64" i="21"/>
  <c r="F64" i="21"/>
  <c r="F66" i="21" s="1"/>
  <c r="D15" i="21"/>
  <c r="E15" i="21" s="1"/>
  <c r="D34" i="21"/>
  <c r="E34" i="21" s="1"/>
  <c r="D18" i="21"/>
  <c r="E18" i="21" s="1"/>
  <c r="D60" i="21" l="1"/>
  <c r="D61" i="21"/>
  <c r="D62" i="21"/>
  <c r="D63" i="21"/>
  <c r="E63" i="21" s="1"/>
  <c r="D64" i="21"/>
  <c r="D59" i="21"/>
  <c r="D49" i="21"/>
  <c r="E49" i="21" s="1"/>
  <c r="D50" i="21"/>
  <c r="D51" i="21"/>
  <c r="E51" i="21" s="1"/>
  <c r="D52" i="21"/>
  <c r="D48" i="21"/>
  <c r="D47" i="21"/>
  <c r="D40" i="21" l="1"/>
  <c r="D39" i="21"/>
  <c r="D38" i="21"/>
  <c r="D36" i="21"/>
  <c r="D35" i="21"/>
  <c r="D33" i="21"/>
  <c r="D32" i="21"/>
  <c r="E32" i="21" s="1"/>
  <c r="D31" i="21"/>
  <c r="D24" i="21"/>
  <c r="D23" i="21"/>
  <c r="D22" i="21"/>
  <c r="D21" i="21"/>
  <c r="D20" i="21"/>
  <c r="D19" i="21"/>
  <c r="D17" i="21"/>
  <c r="D16" i="21"/>
  <c r="E16" i="21" s="1"/>
  <c r="E61" i="21" l="1"/>
  <c r="E40" i="21"/>
  <c r="E35" i="21"/>
  <c r="E31" i="21"/>
  <c r="E24" i="21"/>
  <c r="E19" i="21"/>
  <c r="H5" i="21" l="1"/>
  <c r="H4" i="21"/>
  <c r="C5" i="20" l="1"/>
  <c r="C6" i="20"/>
  <c r="R1" i="2"/>
  <c r="C9" i="2" s="1"/>
  <c r="C83" i="2" l="1"/>
  <c r="E48" i="21" s="1"/>
  <c r="C109" i="2" l="1"/>
  <c r="T1" i="2" l="1"/>
  <c r="S1" i="2"/>
  <c r="C47" i="17" l="1"/>
  <c r="C46" i="17"/>
  <c r="C43" i="17"/>
  <c r="C37" i="17"/>
  <c r="C38" i="17"/>
  <c r="C39" i="17"/>
  <c r="C40" i="17"/>
  <c r="E37" i="17"/>
  <c r="E38" i="17"/>
  <c r="E39" i="17"/>
  <c r="E40" i="17"/>
  <c r="E36" i="17"/>
  <c r="C36" i="17"/>
  <c r="C32" i="17"/>
  <c r="C31" i="17"/>
  <c r="C30" i="17"/>
  <c r="C29" i="17"/>
  <c r="C28" i="17"/>
  <c r="C27" i="17"/>
  <c r="C14" i="17"/>
  <c r="C10" i="17"/>
  <c r="C9" i="17"/>
  <c r="E131" i="17"/>
  <c r="C131" i="17"/>
  <c r="E124" i="17"/>
  <c r="C124" i="17"/>
  <c r="E110" i="17"/>
  <c r="C110" i="17"/>
  <c r="E99" i="17"/>
  <c r="C99" i="17"/>
  <c r="E82" i="17"/>
  <c r="C82" i="17"/>
  <c r="E76" i="17"/>
  <c r="C76" i="17"/>
  <c r="E62" i="17"/>
  <c r="C62" i="17"/>
  <c r="E56" i="17"/>
  <c r="E59" i="17" s="1"/>
  <c r="E65" i="17" s="1"/>
  <c r="E67" i="17" s="1"/>
  <c r="C56" i="17"/>
  <c r="C59" i="17" s="1"/>
  <c r="C65" i="17" s="1"/>
  <c r="C67" i="17" s="1"/>
  <c r="E88" i="17" l="1"/>
  <c r="C116" i="17"/>
  <c r="E116" i="17"/>
  <c r="E41" i="17"/>
  <c r="C88" i="17"/>
  <c r="E118" i="17" l="1"/>
  <c r="C118" i="17"/>
  <c r="E11" i="3"/>
  <c r="E10" i="3"/>
  <c r="E9" i="3"/>
  <c r="E36" i="2" l="1"/>
  <c r="E39" i="2" s="1"/>
  <c r="E46" i="2" s="1"/>
  <c r="C36" i="2"/>
  <c r="C96" i="2"/>
  <c r="E50" i="21" s="1"/>
  <c r="E62" i="21"/>
  <c r="E115" i="2"/>
  <c r="C115" i="2"/>
  <c r="E109" i="2"/>
  <c r="E60" i="21"/>
  <c r="E56" i="2"/>
  <c r="E72" i="2" s="1"/>
  <c r="C56" i="2"/>
  <c r="C72" i="2" s="1"/>
  <c r="E21" i="2"/>
  <c r="E17" i="21" l="1"/>
  <c r="E33" i="21"/>
  <c r="C39" i="2"/>
  <c r="C46" i="2" s="1"/>
  <c r="E59" i="21"/>
  <c r="E47" i="21"/>
  <c r="C102" i="2"/>
  <c r="E102" i="2"/>
  <c r="E64" i="21" s="1"/>
  <c r="E52" i="21" l="1"/>
  <c r="C104" i="2"/>
  <c r="E36" i="21"/>
  <c r="E20" i="21"/>
  <c r="E38" i="21"/>
  <c r="C48" i="2"/>
  <c r="E23" i="21" s="1"/>
  <c r="E104" i="2"/>
  <c r="C44" i="17"/>
  <c r="E48" i="2" l="1"/>
  <c r="E39" i="21" s="1"/>
  <c r="E22"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k.lizdenis</author>
    <author>Sandra</author>
  </authors>
  <commentList>
    <comment ref="B35" authorId="0" shapeId="0" xr:uid="{A80906AC-B731-4CD6-99BE-D1EC84AE5FC1}">
      <text>
        <r>
          <rPr>
            <sz val="9"/>
            <color indexed="81"/>
            <rFont val="Tahoma"/>
            <family val="2"/>
          </rPr>
          <t>Jei įmonės teisinė forma yra AB arba UAB, nurodykite penkis didžiausius bendrovės akcininkus; jei įmonės teisinė forma yra SĮ, šios dalies pildyti nereikia.</t>
        </r>
      </text>
    </comment>
    <comment ref="C35" authorId="1" shapeId="0" xr:uid="{A8E28A42-DBC9-4107-98F2-E6A29D94B763}">
      <text>
        <r>
          <rPr>
            <sz val="9"/>
            <color indexed="81"/>
            <rFont val="Tahoma"/>
            <family val="2"/>
          </rPr>
          <t>Įrašykite akcininko pavadinimą.</t>
        </r>
      </text>
    </comment>
    <comment ref="E35" authorId="2" shapeId="0" xr:uid="{76B36140-C03C-4639-B958-8F835EB139C0}">
      <text>
        <r>
          <rPr>
            <sz val="9"/>
            <color indexed="81"/>
            <rFont val="Tahoma"/>
            <family val="2"/>
            <charset val="186"/>
          </rPr>
          <t xml:space="preserve">Nurodykite, kokią išleistų akcijų dalį atitinkamas akcininkas valdė nurodytą dieną (pavyzdžiui, jeigu vienas akcininkas valdo 12,34 proc., į laukelį įrašykite “12,34”).
</t>
        </r>
        <r>
          <rPr>
            <b/>
            <i/>
            <sz val="9"/>
            <color indexed="81"/>
            <rFont val="Tahoma"/>
            <family val="2"/>
            <charset val="186"/>
          </rPr>
          <t>Akcijų dalį nurodykite šimtųjų tikslumu.</t>
        </r>
      </text>
    </comment>
    <comment ref="C60" authorId="2" shapeId="0" xr:uid="{E90CD57D-AE7C-4A18-B1D4-9ACF767BFE09}">
      <text>
        <r>
          <rPr>
            <sz val="9"/>
            <color indexed="81"/>
            <rFont val="Tahoma"/>
            <family val="2"/>
            <charset val="186"/>
          </rPr>
          <t>Pildoma, jei įmonės veikla buvo dotuojama ir jei šios dotacijos yra išskiriamos atskira eilute įmonės pelno (nuostolių) ataskaitoje.</t>
        </r>
      </text>
    </comment>
    <comment ref="E60" authorId="2" shapeId="0" xr:uid="{DBF48BFF-2611-4B58-AE43-AB92705FC66A}">
      <text>
        <r>
          <rPr>
            <sz val="9"/>
            <color indexed="81"/>
            <rFont val="Tahoma"/>
            <family val="2"/>
            <charset val="186"/>
          </rPr>
          <t>Pildoma, jei įmonės veikla buvo dotuojama ir jei šios dotacijos yra išskiriamos atskira eilute įmonės pelno (nuostolių) ataskaitoje.</t>
        </r>
      </text>
    </comment>
    <comment ref="C86" authorId="2" shapeId="0" xr:uid="{22F39246-70D4-4109-9443-8E770DB8E2C7}">
      <text>
        <r>
          <rPr>
            <sz val="9"/>
            <color indexed="81"/>
            <rFont val="Tahoma"/>
            <family val="2"/>
            <charset val="186"/>
          </rPr>
          <t>Pildoma, jei įmonės balanse šis turtas pateikiamas atskirai nuo ilgalaikio ir trumpalaikio turto.</t>
        </r>
      </text>
    </comment>
    <comment ref="E86" authorId="2" shapeId="0" xr:uid="{3B72FE62-7D3A-4605-8785-3A913980B209}">
      <text>
        <r>
          <rPr>
            <sz val="9"/>
            <color indexed="81"/>
            <rFont val="Tahoma"/>
            <family val="2"/>
            <charset val="186"/>
          </rPr>
          <t>Pildoma, jei įmonės balanse šis turtas pateikiamas atskirai nuo ilgalaikio ir trumpalaikio turto.</t>
        </r>
      </text>
    </comment>
    <comment ref="C91" authorId="2" shapeId="0" xr:uid="{81029226-EA88-4E56-91B6-4B9E6FC70E3E}">
      <text>
        <r>
          <rPr>
            <sz val="9"/>
            <color indexed="81"/>
            <rFont val="Tahoma"/>
            <family val="2"/>
            <charset val="186"/>
          </rPr>
          <t>Pildoma tik akcinių bendrovių/uždarųjų akcinių bendrovių.</t>
        </r>
      </text>
    </comment>
    <comment ref="E91" authorId="2" shapeId="0" xr:uid="{0CF51048-14DB-4C2F-8916-AC85E5FF93DF}">
      <text>
        <r>
          <rPr>
            <sz val="9"/>
            <color indexed="81"/>
            <rFont val="Tahoma"/>
            <family val="2"/>
            <charset val="186"/>
          </rPr>
          <t>Pildoma tik akcinių bendrovių/uždarųjų akcinių bendrovių.</t>
        </r>
      </text>
    </comment>
    <comment ref="C92" authorId="2" shapeId="0" xr:uid="{E86F28D3-F5B6-401A-AB73-647AD7FFD57A}">
      <text>
        <r>
          <rPr>
            <sz val="9"/>
            <color indexed="81"/>
            <rFont val="Tahoma"/>
            <family val="2"/>
            <charset val="186"/>
          </rPr>
          <t>Pildoma savivaldybės įmonių, turinčių atitinkamo turto.</t>
        </r>
      </text>
    </comment>
    <comment ref="E92" authorId="2" shapeId="0" xr:uid="{36E71B2E-9771-41D7-B7D6-768B396AAC7C}">
      <text>
        <r>
          <rPr>
            <sz val="9"/>
            <color indexed="81"/>
            <rFont val="Tahoma"/>
            <family val="2"/>
            <charset val="186"/>
          </rPr>
          <t>Pildoma savivaldybės įmonių, turinčių atitinkamo turto.</t>
        </r>
      </text>
    </comment>
    <comment ref="C106" authorId="2" shapeId="0" xr:uid="{B0D0B2A6-0BBC-4914-9480-BBD13D88EB19}">
      <text>
        <r>
          <rPr>
            <sz val="9"/>
            <color indexed="81"/>
            <rFont val="Tahoma"/>
            <family val="2"/>
            <charset val="186"/>
          </rPr>
          <t>Ilgalaikiai įsipareigojimai, susiję su palūkanų mokėjimais (pavyzdžiui, ilgalaikės paskolos, išperkamosios nuomos įsipareigojimai)</t>
        </r>
      </text>
    </comment>
    <comment ref="E106" authorId="2" shapeId="0" xr:uid="{58BF7804-8FA2-41FB-B7C7-748C5AB45D25}">
      <text>
        <r>
          <rPr>
            <sz val="9"/>
            <color indexed="81"/>
            <rFont val="Tahoma"/>
            <family val="2"/>
            <charset val="186"/>
          </rPr>
          <t>Ilgalaikiai įsipareigojimai, susiję su palūkanų mokėjimais (pavyzdžiui, ilgalaikės paskolos, išperkamosios nuomos įsipareigojimai)</t>
        </r>
      </text>
    </comment>
    <comment ref="C109" authorId="2" shapeId="0" xr:uid="{2D49008E-9AD2-449F-8CBF-53E915C9CD27}">
      <text>
        <r>
          <rPr>
            <sz val="9"/>
            <color indexed="81"/>
            <rFont val="Tahoma"/>
            <family val="2"/>
            <charset val="186"/>
          </rPr>
          <t>Trumpalaikiai įsipareigojimai, susiję su palūkanų mokėjimais (pavyzdžiui, paskolos, išperkamosios nuomos įsipareigojimai)</t>
        </r>
      </text>
    </comment>
    <comment ref="E109" authorId="2" shapeId="0" xr:uid="{9E0DB0BA-18D8-48DE-9E04-5A7BA95C464E}">
      <text>
        <r>
          <rPr>
            <sz val="9"/>
            <color indexed="81"/>
            <rFont val="Tahoma"/>
            <family val="2"/>
            <charset val="186"/>
          </rPr>
          <t>Trumpalaikiai įsipareigojimai, susiję su palūkanų mokėjimais (pavyzdžiui, paskolos, išperkamosios nuomos įsipareigojimai)</t>
        </r>
      </text>
    </comment>
    <comment ref="C114" authorId="2" shapeId="0" xr:uid="{76AE6FF4-E0A9-46DD-AF1D-9DD64AA51858}">
      <text>
        <r>
          <rPr>
            <sz val="9"/>
            <color indexed="81"/>
            <rFont val="Tahoma"/>
            <family val="2"/>
            <charset val="186"/>
          </rPr>
          <t>Pildoma, jei įmonės balanse šie įsipareigojimai pateikiami atskirai nuo ilgalaikių ir trumpalaikių įsipareigojimų.</t>
        </r>
      </text>
    </comment>
    <comment ref="E114" authorId="2" shapeId="0" xr:uid="{A50974F4-5E31-4874-9A37-F790CD7955D8}">
      <text>
        <r>
          <rPr>
            <sz val="9"/>
            <color indexed="81"/>
            <rFont val="Tahoma"/>
            <family val="2"/>
            <charset val="186"/>
          </rPr>
          <t>Pildoma, jei įmonės balanse šie įsipareigojimai pateikiami atskirai nuo ilgalaikių ir trumpalaikių įsipareigojimų.</t>
        </r>
      </text>
    </comment>
    <comment ref="B118" authorId="2" shapeId="0" xr:uid="{B28E4FF9-DC07-40D1-BDDC-33DB30DCD05D}">
      <text>
        <r>
          <rPr>
            <sz val="9"/>
            <color indexed="81"/>
            <rFont val="Tahoma"/>
            <family val="2"/>
          </rPr>
          <t>Jei balansas susibalansuoja, matysite žodį "Balansas"; jei nesibalansuoja - matysite disbalanso dydį (skirtumą).</t>
        </r>
      </text>
    </comment>
    <comment ref="C129" authorId="2" shapeId="0" xr:uid="{B548A7CA-9372-46AC-8800-A83B1AD0A47B}">
      <text>
        <r>
          <rPr>
            <sz val="9"/>
            <color indexed="81"/>
            <rFont val="Tahoma"/>
            <family val="2"/>
            <charset val="186"/>
          </rPr>
          <t xml:space="preserve">Nurodomi už ataskaitinio laikotarpio rezultatus </t>
        </r>
        <r>
          <rPr>
            <u/>
            <sz val="9"/>
            <color indexed="81"/>
            <rFont val="Tahoma"/>
            <family val="2"/>
            <charset val="186"/>
          </rPr>
          <t>paskirti dividendai (pelno įmokos)</t>
        </r>
        <r>
          <rPr>
            <sz val="9"/>
            <color indexed="81"/>
            <rFont val="Tahoma"/>
            <family val="2"/>
            <charset val="186"/>
          </rPr>
          <t xml:space="preserve">, o ne faktiškai ataskaitiniu laikotarpiu išmokėti dividendai (pelno įmokos) už ankstesnio laikotarpio rezultatus
</t>
        </r>
      </text>
    </comment>
    <comment ref="E129" authorId="2" shapeId="0" xr:uid="{4ABE6210-64B3-4665-B848-505775557860}">
      <text>
        <r>
          <rPr>
            <sz val="9"/>
            <color indexed="81"/>
            <rFont val="Tahoma"/>
            <family val="2"/>
            <charset val="186"/>
          </rPr>
          <t xml:space="preserve">Nurodomi už ataskaitinio laikotarpio rezultatus </t>
        </r>
        <r>
          <rPr>
            <u/>
            <sz val="9"/>
            <color indexed="81"/>
            <rFont val="Tahoma"/>
            <family val="2"/>
            <charset val="186"/>
          </rPr>
          <t>paskirti dividendai (pelno įmokos)</t>
        </r>
        <r>
          <rPr>
            <sz val="9"/>
            <color indexed="81"/>
            <rFont val="Tahoma"/>
            <family val="2"/>
            <charset val="186"/>
          </rPr>
          <t xml:space="preserve">, o ne faktiškai ataskaitiniu laikotarpiu išmokėti dividendai (pelno įmokos) už ankstesnio laikotarpio rezultatus
</t>
        </r>
      </text>
    </comment>
    <comment ref="C132" authorId="2" shapeId="0" xr:uid="{701A2C83-437B-4E05-ABF1-E56427B58EAB}">
      <text>
        <r>
          <rPr>
            <sz val="9"/>
            <color indexed="81"/>
            <rFont val="Tahoma"/>
            <family val="2"/>
            <charset val="186"/>
          </rPr>
          <t>Bendras darbuotojų (darbo sutarčių) skaičius; įskaičiuojami visi darbuotojai, įskaitant ir vadovus.</t>
        </r>
      </text>
    </comment>
    <comment ref="E132" authorId="2" shapeId="0" xr:uid="{383FC6F0-ED5F-46CC-B0AF-0C8A96C2EF77}">
      <text>
        <r>
          <rPr>
            <sz val="9"/>
            <color indexed="81"/>
            <rFont val="Tahoma"/>
            <family val="2"/>
            <charset val="186"/>
          </rPr>
          <t>Bendras darbuotojų (darbo sutarčių) skaičius; įskaičiuojami visi darbuotojai, įskaitant ir vadovus.</t>
        </r>
      </text>
    </comment>
    <comment ref="C144" authorId="2" shapeId="0" xr:uid="{2E5C33B5-E2A8-401E-B024-5D64B0F4F054}">
      <text>
        <r>
          <rPr>
            <sz val="9"/>
            <color indexed="81"/>
            <rFont val="Tahoma"/>
            <family val="2"/>
          </rPr>
          <t>Data, kai atsakingas asmuo patvirtina duomenų tikrumą.</t>
        </r>
      </text>
    </comment>
    <comment ref="C146" authorId="2" shapeId="0" xr:uid="{82700C2F-CEB1-4989-97C7-05BB651FFB19}">
      <text>
        <r>
          <rPr>
            <sz val="9"/>
            <color indexed="81"/>
            <rFont val="Tahoma"/>
            <family val="2"/>
          </rPr>
          <t>Šie duomenys reikalingi tuo atveju, jeigu apibendrintą ataskaitą rengiantys asmenys norėtų pasitikslinti/sužinoti daugiau informacijos apie įmonės veiklos rezultatus.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Simonas Lekys</author>
  </authors>
  <commentList>
    <comment ref="H14" authorId="0" shapeId="0" xr:uid="{9D258865-E3B4-4AB1-87F9-21AB348009F2}">
      <text>
        <r>
          <rPr>
            <sz val="9"/>
            <color indexed="81"/>
            <rFont val="Tahoma"/>
            <family val="2"/>
            <charset val="186"/>
          </rPr>
          <t>Nurodykite sąnaudas arba pajamas, kurios yra dotuojamos ar kitaip kompensuojamos (pvz. skiriant savivaldybės biudžeto asignavimus, kuriais kompensuojamos patirtos sąnaudos)</t>
        </r>
      </text>
    </comment>
    <comment ref="J14" authorId="0" shapeId="0" xr:uid="{45E5AC61-B09C-4E07-B19C-FA2F9727B898}">
      <text>
        <r>
          <rPr>
            <sz val="9"/>
            <color indexed="81"/>
            <rFont val="Tahoma"/>
            <family val="2"/>
            <charset val="186"/>
          </rPr>
          <t>Nurodykite sąnaudas arba pajamas, kurios yra dotuojamos ar kitaip kompensuojamos (pvz. skiriant savivaldybės biudžeto asignavimus, kuriais kompensuojamos patirtos sąnaudos)</t>
        </r>
      </text>
    </comment>
    <comment ref="L14" authorId="0" shapeId="0" xr:uid="{B8A91B3D-9154-4E37-A2DF-8CF04B1380FD}">
      <text>
        <r>
          <rPr>
            <sz val="9"/>
            <color indexed="81"/>
            <rFont val="Tahoma"/>
            <family val="2"/>
            <charset val="186"/>
          </rPr>
          <t>Nurodykite sąnaudas arba pajamas, kurios yra dotuojamos ar kitaip kompensuojamos (pvz. skiriant savivaldybės biudžeto asignavimus, kuriais kompensuojamos patirtos sąnaudos)</t>
        </r>
      </text>
    </comment>
    <comment ref="N14" authorId="0" shapeId="0" xr:uid="{9D360711-665E-4FFA-8F53-E34E58C6B9CB}">
      <text>
        <r>
          <rPr>
            <sz val="9"/>
            <color indexed="81"/>
            <rFont val="Tahoma"/>
            <family val="2"/>
            <charset val="186"/>
          </rPr>
          <t>Nurodykite sąnaudas arba pajamas, kurios yra dotuojamos ar kitaip kompensuojamos (pvz. skiriant savivaldybės biudžeto asignavimus, kuriais kompensuojamos patirtos sąnaudos)</t>
        </r>
      </text>
    </comment>
    <comment ref="P14" authorId="0" shapeId="0" xr:uid="{D3AB914A-6046-4334-86FF-EE947243B934}">
      <text>
        <r>
          <rPr>
            <sz val="9"/>
            <color indexed="81"/>
            <rFont val="Tahoma"/>
            <family val="2"/>
            <charset val="186"/>
          </rPr>
          <t>Nurodykite sąnaudas arba pajamas, kurios yra dotuojamos ar kitaip kompensuojamos (pvz. skiriant savivaldybės biudžeto asignavimus, kuriais kompensuojamos patirtos sąnaudos)</t>
        </r>
      </text>
    </comment>
    <comment ref="R14" authorId="0" shapeId="0" xr:uid="{6BDF2A91-D217-4F83-8AA2-795ABE692F36}">
      <text>
        <r>
          <rPr>
            <sz val="9"/>
            <color indexed="81"/>
            <rFont val="Tahoma"/>
            <family val="2"/>
            <charset val="186"/>
          </rPr>
          <t>Nurodykite sąnaudas arba pajamas, kurios yra dotuojamos ar kitaip kompensuojamos (pvz. skiriant savivaldybės biudžeto asignavimus, kuriais kompensuojamos patirtos sąnaudos)</t>
        </r>
      </text>
    </comment>
    <comment ref="H30" authorId="0" shapeId="0" xr:uid="{5FA80590-43BE-4F8F-90B0-1C5378587D93}">
      <text>
        <r>
          <rPr>
            <sz val="9"/>
            <color indexed="81"/>
            <rFont val="Tahoma"/>
            <family val="2"/>
            <charset val="186"/>
          </rPr>
          <t>Nurodykite sąnaudas arba pajamas, kurios yra dotuojamos ar kitaip kompensuojamos (pvz. skiriant savivaldybės biudžeto asignavimus, kuriais kompensuojamos patirtos sąnaudos)</t>
        </r>
      </text>
    </comment>
    <comment ref="J30" authorId="0" shapeId="0" xr:uid="{FB55555B-E3E8-4B10-8539-4A48FB1E3CD3}">
      <text>
        <r>
          <rPr>
            <sz val="9"/>
            <color indexed="81"/>
            <rFont val="Tahoma"/>
            <family val="2"/>
            <charset val="186"/>
          </rPr>
          <t>Nurodykite sąnaudas arba pajamas, kurios yra dotuojamos ar kitaip kompensuojamos (pvz. skiriant savivaldybės biudžeto asignavimus, kuriais kompensuojamos patirtos sąnaudos)</t>
        </r>
      </text>
    </comment>
    <comment ref="L30" authorId="0" shapeId="0" xr:uid="{C942F456-AB4D-48B2-8BAE-1957FC8DEC60}">
      <text>
        <r>
          <rPr>
            <sz val="9"/>
            <color indexed="81"/>
            <rFont val="Tahoma"/>
            <family val="2"/>
            <charset val="186"/>
          </rPr>
          <t>Nurodykite sąnaudas arba pajamas, kurios yra dotuojamos ar kitaip kompensuojamos (pvz. skiriant savivaldybės biudžeto asignavimus, kuriais kompensuojamos patirtos sąnaudos)</t>
        </r>
      </text>
    </comment>
    <comment ref="N30" authorId="0" shapeId="0" xr:uid="{7E704DE3-F546-42E9-B70D-E64358FE7F65}">
      <text>
        <r>
          <rPr>
            <sz val="9"/>
            <color indexed="81"/>
            <rFont val="Tahoma"/>
            <family val="2"/>
            <charset val="186"/>
          </rPr>
          <t>Nurodykite sąnaudas arba pajamas, kurios yra dotuojamos ar kitaip kompensuojamos (pvz. skiriant savivaldybės biudžeto asignavimus, kuriais kompensuojamos patirtos sąnaudos)</t>
        </r>
      </text>
    </comment>
    <comment ref="P30" authorId="0" shapeId="0" xr:uid="{8DFEE12C-178F-4619-A00A-92E7D5C491F6}">
      <text>
        <r>
          <rPr>
            <sz val="9"/>
            <color indexed="81"/>
            <rFont val="Tahoma"/>
            <family val="2"/>
            <charset val="186"/>
          </rPr>
          <t>Nurodykite sąnaudas arba pajamas, kurios yra dotuojamos ar kitaip kompensuojamos (pvz. skiriant savivaldybės biudžeto asignavimus, kuriais kompensuojamos patirtos sąnaudos)</t>
        </r>
      </text>
    </comment>
    <comment ref="R30" authorId="0" shapeId="0" xr:uid="{9A972D36-803C-4DB7-A53A-6890DBF705E0}">
      <text>
        <r>
          <rPr>
            <sz val="9"/>
            <color indexed="81"/>
            <rFont val="Tahoma"/>
            <family val="2"/>
            <charset val="186"/>
          </rPr>
          <t>Nurodykite sąnaudas arba pajamas, kurios yra dotuojamos ar kitaip kompensuojamos (pvz. skiriant savivaldybės biudžeto asignavimus, kuriais kompensuojamos patirtos sąnaudos)</t>
        </r>
      </text>
    </comment>
    <comment ref="H46" authorId="0" shapeId="0" xr:uid="{42873935-929A-4F77-82AB-478B4A6271A8}">
      <text>
        <r>
          <rPr>
            <sz val="9"/>
            <color indexed="81"/>
            <rFont val="Tahoma"/>
            <family val="2"/>
            <charset val="186"/>
          </rPr>
          <t>Nurodykite turtą, kuris dalyvauja vykdant specialųjį įpareigojimą, bet nėra įtrauktas į galutinį audituojamą balansą (t. y. užbalansinis), ar kitas į galutines finansines ataskaitas neįtraukiamas eilutes</t>
        </r>
      </text>
    </comment>
    <comment ref="J46" authorId="0" shapeId="0" xr:uid="{72A3E3EE-CFE2-4BE7-B095-056F63FD472E}">
      <text>
        <r>
          <rPr>
            <sz val="9"/>
            <color indexed="81"/>
            <rFont val="Tahoma"/>
            <family val="2"/>
            <charset val="186"/>
          </rPr>
          <t>Nurodykite turtą, kuris dalyvauja vykdant specialųjį įpareigojimą, bet nėra įtrauktas į galutinį audituojamą balansą (t. y. užbalansinis), ar kitas į galutines finansines ataskaitas neįtraukiamas eilutes</t>
        </r>
      </text>
    </comment>
    <comment ref="L46" authorId="0" shapeId="0" xr:uid="{68BB8116-8EDE-4AD5-BA6B-04EE72E1FF82}">
      <text>
        <r>
          <rPr>
            <sz val="9"/>
            <color indexed="81"/>
            <rFont val="Tahoma"/>
            <family val="2"/>
            <charset val="186"/>
          </rPr>
          <t>Nurodykite turtą, kuris dalyvauja vykdant specialųjį įpareigojimą, bet nėra įtrauktas į galutinį audituojamą balansą (t. y. užbalansinis), ar kitas į galutines finansines ataskaitas neįtraukiamas eilutes</t>
        </r>
      </text>
    </comment>
    <comment ref="N46" authorId="0" shapeId="0" xr:uid="{5983C4A4-4932-4518-BCB8-D11C0DC6613C}">
      <text>
        <r>
          <rPr>
            <sz val="9"/>
            <color indexed="81"/>
            <rFont val="Tahoma"/>
            <family val="2"/>
            <charset val="186"/>
          </rPr>
          <t>Nurodykite turtą, kuris dalyvauja vykdant specialųjį įpareigojimą, bet nėra įtrauktas į galutinį audituojamą balansą (t. y. užbalansinis), ar kitas į galutines finansines ataskaitas neįtraukiamas eilutes</t>
        </r>
      </text>
    </comment>
    <comment ref="P46" authorId="0" shapeId="0" xr:uid="{B2526776-3059-4D5E-B303-50C599A19FFB}">
      <text>
        <r>
          <rPr>
            <sz val="9"/>
            <color indexed="81"/>
            <rFont val="Tahoma"/>
            <family val="2"/>
            <charset val="186"/>
          </rPr>
          <t>Nurodykite turtą, kuris dalyvauja vykdant specialųjį įpareigojimą, bet nėra įtrauktas į galutinį audituojamą balansą (t. y. užbalansinis), ar kitas į galutines finansines ataskaitas neįtraukiamas eilutes</t>
        </r>
      </text>
    </comment>
    <comment ref="R46" authorId="0" shapeId="0" xr:uid="{9D4FE0B4-3221-408C-8FBA-FD99742CCFAE}">
      <text>
        <r>
          <rPr>
            <sz val="9"/>
            <color indexed="81"/>
            <rFont val="Tahoma"/>
            <family val="2"/>
            <charset val="186"/>
          </rPr>
          <t>Nurodykite turtą, kuris dalyvauja vykdant specialųjį įpareigojimą, bet nėra įtrauktas į galutinį audituojamą balansą (t. y. užbalansinis), ar kitas į galutines finansines ataskaitas neįtraukiamas eilutes</t>
        </r>
      </text>
    </comment>
    <comment ref="H58" authorId="0" shapeId="0" xr:uid="{06149078-C652-4CC3-B326-A3D2E9110947}">
      <text>
        <r>
          <rPr>
            <sz val="9"/>
            <color indexed="81"/>
            <rFont val="Tahoma"/>
            <family val="2"/>
            <charset val="186"/>
          </rPr>
          <t>Nurodykite turtą, kuris dalyvauja vykdant specialųjį įpareigojimą, bet nėra įtrauktas į galutinį audituojamą balansą (t. y. užbalansinis), ar kitas į galutines finansines ataskaitas neįtraukiamas eilutes</t>
        </r>
      </text>
    </comment>
    <comment ref="J58" authorId="0" shapeId="0" xr:uid="{B4754F12-E94C-4122-A1E7-4175151FADA9}">
      <text>
        <r>
          <rPr>
            <sz val="9"/>
            <color indexed="81"/>
            <rFont val="Tahoma"/>
            <family val="2"/>
            <charset val="186"/>
          </rPr>
          <t>Nurodykite turtą, kuris dalyvauja vykdant specialųjį įpareigojimą, bet nėra įtrauktas į galutinį audituojamą balansą (t. y. užbalansinis), ar kitas į galutines finansines ataskaitas neįtraukiamas eilutes</t>
        </r>
      </text>
    </comment>
    <comment ref="L58" authorId="0" shapeId="0" xr:uid="{8A90D1D9-FF13-4725-A374-1A2CF0897BBD}">
      <text>
        <r>
          <rPr>
            <sz val="9"/>
            <color indexed="81"/>
            <rFont val="Tahoma"/>
            <family val="2"/>
            <charset val="186"/>
          </rPr>
          <t>Nurodykite turtą, kuris dalyvauja vykdant specialųjį įpareigojimą, bet nėra įtrauktas į galutinį audituojamą balansą (t. y. užbalansinis), ar kitas į galutines finansines ataskaitas neįtraukiamas eilutes</t>
        </r>
      </text>
    </comment>
    <comment ref="N58" authorId="0" shapeId="0" xr:uid="{7D6D4283-C88B-46E7-99E4-46184996231A}">
      <text>
        <r>
          <rPr>
            <sz val="9"/>
            <color indexed="81"/>
            <rFont val="Tahoma"/>
            <family val="2"/>
            <charset val="186"/>
          </rPr>
          <t>Nurodykite turtą, kuris dalyvauja vykdant specialųjį įpareigojimą, bet nėra įtrauktas į galutinį audituojamą balansą (t. y. užbalansinis), ar kitas į galutines finansines ataskaitas neįtraukiamas eilutes</t>
        </r>
      </text>
    </comment>
    <comment ref="P58" authorId="0" shapeId="0" xr:uid="{DE981F15-8A13-4DE2-8636-DD674182B029}">
      <text>
        <r>
          <rPr>
            <sz val="9"/>
            <color indexed="81"/>
            <rFont val="Tahoma"/>
            <family val="2"/>
            <charset val="186"/>
          </rPr>
          <t>Nurodykite turtą, kuris dalyvauja vykdant specialųjį įpareigojimą, bet nėra įtrauktas į galutinį audituojamą balansą (t. y. užbalansinis), ar kitas į galutines finansines ataskaitas neįtraukiamas eilutes</t>
        </r>
      </text>
    </comment>
    <comment ref="R58" authorId="0" shapeId="0" xr:uid="{6114F958-86D7-40D1-BB7A-891958C9DB0E}">
      <text>
        <r>
          <rPr>
            <sz val="9"/>
            <color indexed="81"/>
            <rFont val="Tahoma"/>
            <family val="2"/>
            <charset val="186"/>
          </rPr>
          <t>Nurodykite turtą, kuris dalyvauja vykdant specialųjį įpareigojimą, bet nėra įtrauktas į galutinį audituojamą balansą (t. y. užbalansinis), ar kitas į galutines finansines ataskaitas neįtraukiamas eilutes</t>
        </r>
      </text>
    </comment>
  </commentList>
</comments>
</file>

<file path=xl/sharedStrings.xml><?xml version="1.0" encoding="utf-8"?>
<sst xmlns="http://schemas.openxmlformats.org/spreadsheetml/2006/main" count="1356" uniqueCount="600">
  <si>
    <t>PATVIRTINTA
VšĮ Valdymo koordinavimo centro 
direktoriaus 2025 m. balandžio 8 d.
įsakymu Nr. IV-10</t>
  </si>
  <si>
    <t>UAB „Akmenės vandenys“</t>
  </si>
  <si>
    <t>Akmenės rajono savivaldybė</t>
  </si>
  <si>
    <t>Vandentvarka</t>
  </si>
  <si>
    <t>UAB „Naujosios Akmenės komunalininkas“</t>
  </si>
  <si>
    <t>Miesto priežiūros ir tvarkymo sektorius</t>
  </si>
  <si>
    <t>UAB Naujosios Akmenės autobusų parkas</t>
  </si>
  <si>
    <t>Viešasis transportas</t>
  </si>
  <si>
    <t>UAB „Dzūkijos vandenys“</t>
  </si>
  <si>
    <t>Alytaus miesto savivaldybė</t>
  </si>
  <si>
    <t>Viešinamos informacijos apie savivaldybių valdomų įmonių ir jų dukterinių bendrovių veiklą ir rezultatus forma</t>
  </si>
  <si>
    <t>UAB „Alytaus šilumos tinklai“</t>
  </si>
  <si>
    <t>Šilumos tinklai</t>
  </si>
  <si>
    <t>UAB „Alytaus butų ūkis“</t>
  </si>
  <si>
    <t>Įmonės pavadinimas</t>
  </si>
  <si>
    <t>SĮ „Vilniaus miesto būstas“</t>
  </si>
  <si>
    <t>UAB Alytaus regiono atliekų tvarkymo centras</t>
  </si>
  <si>
    <t>RATC</t>
  </si>
  <si>
    <t>Savivaldybė</t>
  </si>
  <si>
    <t>Akcinė bendrovė (AB)</t>
  </si>
  <si>
    <t>SĮ „Simno komunalininkas“</t>
  </si>
  <si>
    <t xml:space="preserve">Alytaus rajono savivaldybė </t>
  </si>
  <si>
    <t>-</t>
  </si>
  <si>
    <t>Įmonės kodas</t>
  </si>
  <si>
    <t>Uždaroji akcinė bendrovė (UAB)</t>
  </si>
  <si>
    <t>UAB „Anykščių vandenys“</t>
  </si>
  <si>
    <t xml:space="preserve">Anykščių rajono savivaldybė </t>
  </si>
  <si>
    <t>Sektorius</t>
  </si>
  <si>
    <t>Savivaldybės įmonė (SĮ</t>
  </si>
  <si>
    <t>UAB Anykščių komunalinis ūkis</t>
  </si>
  <si>
    <t xml:space="preserve">Daugiafunkcinių paslaugų teikimo sektorius </t>
  </si>
  <si>
    <t>Įmonės direktorius</t>
  </si>
  <si>
    <t>Rosita Žibelienė</t>
  </si>
  <si>
    <t xml:space="preserve">Komunalinės paslaugos: vanduo (nurodyti laukelyje žemiau, ar įmonė tik nuomoja infrastruktūrą, ar pati teikia paslaugas galutiniams vartotojams) </t>
  </si>
  <si>
    <t>UAB „Anykščių šiluma“</t>
  </si>
  <si>
    <t>Komunalinės paslaugos: šilumos tinklai (nurodyti laukelyje žemiau, ar įmonė tik nuomoja infrastruktūrą, ar pati teikia paslaugas galutiniams vartotojams)</t>
  </si>
  <si>
    <t>UAB „Birštono vandentiekis“</t>
  </si>
  <si>
    <t xml:space="preserve">Birštono savivaldybė </t>
  </si>
  <si>
    <t>Lentelės užpildymo dieną</t>
  </si>
  <si>
    <t>Butų ūkiai</t>
  </si>
  <si>
    <t>UAB „Birštono šiluma“</t>
  </si>
  <si>
    <t>Akcininkų sąrašas</t>
  </si>
  <si>
    <t>5 didžiausi akcininkai</t>
  </si>
  <si>
    <t>Valdoma akcijų dalis</t>
  </si>
  <si>
    <t>Komunalinės paslaugos: kita (nurodykite laukelyje žemiau)</t>
  </si>
  <si>
    <t>AB Birštono sanatorija „Versmė“</t>
  </si>
  <si>
    <t>Kita</t>
  </si>
  <si>
    <t>Akcininkas Nr.1</t>
  </si>
  <si>
    <t>Atliekos ir šalinimo paslaugos</t>
  </si>
  <si>
    <t>SĮ Biržų agrolaboratorija</t>
  </si>
  <si>
    <t xml:space="preserve">Biržų rajono savivaldybė </t>
  </si>
  <si>
    <t>Akcininkas Nr.2</t>
  </si>
  <si>
    <t>UAB Biržų autobusų parkas</t>
  </si>
  <si>
    <t>Akcininkas Nr.3</t>
  </si>
  <si>
    <t xml:space="preserve"> </t>
  </si>
  <si>
    <t>Kitos transporto paslaugos</t>
  </si>
  <si>
    <t>UAB „Biržų šilumos tinklai“</t>
  </si>
  <si>
    <t>Akcininkas Nr.4</t>
  </si>
  <si>
    <t>Statyba ir architektūra</t>
  </si>
  <si>
    <t>UAB „Biržų vandenys“</t>
  </si>
  <si>
    <t>Akcininkas Nr.5</t>
  </si>
  <si>
    <t>Sveikatos priežiūros paslaugos</t>
  </si>
  <si>
    <t>AB „Druskininkų šilumos tinklai“</t>
  </si>
  <si>
    <t xml:space="preserve">Druskininkų savivaldybė </t>
  </si>
  <si>
    <t>Kiti akcininkai</t>
  </si>
  <si>
    <t>Kitų akcininkų valdoma dalis</t>
  </si>
  <si>
    <t>Leidyba</t>
  </si>
  <si>
    <t>UAB „Druskininkų vandenys“</t>
  </si>
  <si>
    <t>Kita (nurodyti laukelyje žemiau pagrindines veiklos sritis)</t>
  </si>
  <si>
    <t>UAB „Druskininkų sveikatinimo ir poilsio centras AQUA“</t>
  </si>
  <si>
    <t>Savivaldybei priklausanti dalis (%)</t>
  </si>
  <si>
    <t>UAB „Druskininkų butų ūkis“</t>
  </si>
  <si>
    <t>Butų ūkis</t>
  </si>
  <si>
    <t>Turtines ir neturtines teisės ir pareigas įmonėje / bendrovėje įgyvendinanti institucija (arba didžiausią akcijų dalį valdanti institucija)</t>
  </si>
  <si>
    <t>Vilniaus miesto savivaldybė</t>
  </si>
  <si>
    <t>UAB Elektrėnų autobusų parkas</t>
  </si>
  <si>
    <t xml:space="preserve">Elektrėnų savivaldybė </t>
  </si>
  <si>
    <t>UAB „Elektrėnų komunalinis ūkis“</t>
  </si>
  <si>
    <t>Ar bendrovė turi kontroliuojamų įmonių? (pildo tik akcinės bendrovės ir uždarosios akcinės bendrovės)</t>
  </si>
  <si>
    <t>UAB „Didžiasalio komunalinės paslaugos“</t>
  </si>
  <si>
    <t>Ignalinos rajono savivaldybė</t>
  </si>
  <si>
    <t>Nurodykite bendrovės kontroliuojamas įmones (pildoma, jei bendrovė turi kontroliuojamų įmonių)</t>
  </si>
  <si>
    <t>UAB Ignalinos butų ūkis</t>
  </si>
  <si>
    <t>UAB Ignalinos šilumos tinklai</t>
  </si>
  <si>
    <t>LENTELĖSE DUOMENYS PATEIKIAMI TŪKSTANČIAIS EURŲ (JEI NENURODYTA KITAIP), VIENO SKAIČIAUS PO KABLELIO TIKSLUMU</t>
  </si>
  <si>
    <t xml:space="preserve">SĮ „Kompata“ </t>
  </si>
  <si>
    <t>Kur įmanoma, duomenys pateikiami augimo (agregavimo) principu</t>
  </si>
  <si>
    <t>UAB „Jonavos paslaugos“</t>
  </si>
  <si>
    <t>Jonavos rajono savivaldybė</t>
  </si>
  <si>
    <r>
      <t xml:space="preserve">Jei įmonė turi kontroliuojamų įmonių, pateikiami </t>
    </r>
    <r>
      <rPr>
        <b/>
        <u/>
        <sz val="9"/>
        <rFont val="Calibri"/>
        <family val="2"/>
        <charset val="186"/>
      </rPr>
      <t xml:space="preserve">konsoliduoti įmonių grupės </t>
    </r>
    <r>
      <rPr>
        <b/>
        <sz val="9"/>
        <rFont val="Calibri"/>
        <family val="2"/>
      </rPr>
      <t>duomenys</t>
    </r>
  </si>
  <si>
    <t>UAB „Jonavos vandenys“</t>
  </si>
  <si>
    <t>Lentelėse turi būti pateikiami audituoti metiniai duomenys</t>
  </si>
  <si>
    <t>UAB „Jonavos autobusai“</t>
  </si>
  <si>
    <t>Pelno (nuostolių) ataskaita</t>
  </si>
  <si>
    <t>Praėjęs ataskaitinis laikotarpis 2023 m.</t>
  </si>
  <si>
    <t>Ataskaitinis laikotarpis 2024 m.</t>
  </si>
  <si>
    <t>UAB „Jonavos šilumos tinklai“</t>
  </si>
  <si>
    <t>Pardavimo pajamos</t>
  </si>
  <si>
    <t>UAB „Joniškio vandenys“</t>
  </si>
  <si>
    <t>Joniškio rajono savivaldybė</t>
  </si>
  <si>
    <t>Pardavimo savikaina</t>
  </si>
  <si>
    <t>UAB „Joniškio butų ūkis“</t>
  </si>
  <si>
    <t>Bendrasis pelnas (nuostoliai)</t>
  </si>
  <si>
    <t>UAB „Joniškio autobusų parkas“</t>
  </si>
  <si>
    <t>Pardavimo sąnaudos</t>
  </si>
  <si>
    <t>UAB „Jurbarko komunalininkas“</t>
  </si>
  <si>
    <t xml:space="preserve">Jurbarko rajono savivaldybė </t>
  </si>
  <si>
    <t>Bendrosios ir administracinės sąnaudos</t>
  </si>
  <si>
    <t>UAB „Jurbarko autobusų parkas“</t>
  </si>
  <si>
    <t>Veiklos pelnas (nuostoliai)</t>
  </si>
  <si>
    <t>UAB „Jurbarko vandenys“</t>
  </si>
  <si>
    <t>Dotacijos, susijusios su pajamomis</t>
  </si>
  <si>
    <t>SĮ „Jurbarko planas“</t>
  </si>
  <si>
    <t>Kitos veiklos rezultatai</t>
  </si>
  <si>
    <t>UAB „Kaišiadorių vandenys“</t>
  </si>
  <si>
    <t>Kaišiadorių rajono savivaldybė</t>
  </si>
  <si>
    <t>Finansinė ir investicinė veikla</t>
  </si>
  <si>
    <t>UAB „Kaišiadorių šiluma“</t>
  </si>
  <si>
    <t>Pajamos</t>
  </si>
  <si>
    <t>SĮ „Kaišiadorių paslaugos“</t>
  </si>
  <si>
    <t>Sąnaudos</t>
  </si>
  <si>
    <t>UAB „Kalvarijos komunalininkas“</t>
  </si>
  <si>
    <t xml:space="preserve">Kalvarijos savivaldybė </t>
  </si>
  <si>
    <t>-Iš jų: Palūkanų sąnaudos</t>
  </si>
  <si>
    <t>AB „Kauno energija“</t>
  </si>
  <si>
    <t>Kauno miesto savivaldybė</t>
  </si>
  <si>
    <t>Pelnas (nuostoliai) prieš apmokestinimą</t>
  </si>
  <si>
    <t>UAB „Kauno autobusai“</t>
  </si>
  <si>
    <t>Pelno mokestis</t>
  </si>
  <si>
    <t>UAB „Kauno vandenys“</t>
  </si>
  <si>
    <t>Grynasis pelnas (nuostoliai)</t>
  </si>
  <si>
    <t>UAB „Švara ID“</t>
  </si>
  <si>
    <t>UAB „Kauno švara“</t>
  </si>
  <si>
    <t>UAB „Kauno gatvių apšvietimas“</t>
  </si>
  <si>
    <t>Balansas</t>
  </si>
  <si>
    <t>UAB „Stoties turgus“</t>
  </si>
  <si>
    <t>Nematerialusis turtas</t>
  </si>
  <si>
    <t>UAB „Centrinis knygynas“</t>
  </si>
  <si>
    <t>Materialusis turtas</t>
  </si>
  <si>
    <t>UAB „Laboratorinių bandymų centras“</t>
  </si>
  <si>
    <t>Finansinis turtas</t>
  </si>
  <si>
    <t>UAB Kauno butų ūkis</t>
  </si>
  <si>
    <t>Kitas ilgalaikis turtas</t>
  </si>
  <si>
    <t>Kauno SĮ „Kapinių priežiūra“</t>
  </si>
  <si>
    <t>Ilgalaikis turtas</t>
  </si>
  <si>
    <t>UAB „Kauno planas“</t>
  </si>
  <si>
    <t>UAB „Giraitės vandenys“</t>
  </si>
  <si>
    <t>Kauno rajono savivaldybė</t>
  </si>
  <si>
    <t>Atsargos</t>
  </si>
  <si>
    <t>UAB Komunalinių paslaugų centras</t>
  </si>
  <si>
    <t>Per vienerius metus gautinos sumos</t>
  </si>
  <si>
    <t>UAB „Kazlų Rūdos energija“</t>
  </si>
  <si>
    <t>Kazlų Rūdos savivaldybė</t>
  </si>
  <si>
    <t>-Iš jų: Pirkėjų skolos</t>
  </si>
  <si>
    <t>UAB „Kėdbusas“</t>
  </si>
  <si>
    <t>Kėdainių rajono savivaldybė</t>
  </si>
  <si>
    <t>Trumpalaikės investicijos, iš jų:</t>
  </si>
  <si>
    <t>UAB „Kėdainių butai“</t>
  </si>
  <si>
    <t xml:space="preserve">               - Terminuotieji indėliai</t>
  </si>
  <si>
    <t>UAB „Kėdainių vandenys“</t>
  </si>
  <si>
    <t xml:space="preserve">               - Vyriausybės vertybiniai popieriai</t>
  </si>
  <si>
    <t>UAB „Kelmės vanduo“</t>
  </si>
  <si>
    <t xml:space="preserve">Kelmės rajono savivaldybė </t>
  </si>
  <si>
    <t xml:space="preserve">               - Kitos trumpalaikės investicijos</t>
  </si>
  <si>
    <t>UAB „Kelmės autobusų parkas“</t>
  </si>
  <si>
    <t>Pinigai ir pinigų ekvivalentai</t>
  </si>
  <si>
    <t>UAB Kelmės vietinis ūkis</t>
  </si>
  <si>
    <t>Trumpalaikis turtas</t>
  </si>
  <si>
    <t>AB „Klaipėdos vanduo“</t>
  </si>
  <si>
    <t xml:space="preserve">Klaipėdos miesto savivaldybė </t>
  </si>
  <si>
    <t>AB „Klaipėdos energija“</t>
  </si>
  <si>
    <t>Ateinančių laikotarpių sąnaudos ir sukauptos pajamos</t>
  </si>
  <si>
    <t>UAB Klaipėdos regiono atliekų tvarkymo centras</t>
  </si>
  <si>
    <t>UAB „Klaipėdos paslaugos“</t>
  </si>
  <si>
    <t>Ilgalaikis turtas, laikomas pardavimui</t>
  </si>
  <si>
    <t>UAB „Naujasis turgus“</t>
  </si>
  <si>
    <t>UAB „Debreceno vaistinė“</t>
  </si>
  <si>
    <t>Turto iš viso</t>
  </si>
  <si>
    <t>UAB „Klaipėdos rajono energija“ </t>
  </si>
  <si>
    <t xml:space="preserve">Klaipėdos rajono savivaldybė </t>
  </si>
  <si>
    <t>UAB „Gargždų turgus“ </t>
  </si>
  <si>
    <t>Kapitalas (jeigu įmonės teisinė forma yra AB ar UAB) / Įmonės savininko kapitalas (jeigu įmonės teisinė forma yra SĮ)</t>
  </si>
  <si>
    <t>SĮ „Kretingos komunalininkas“</t>
  </si>
  <si>
    <t xml:space="preserve">Kretingos rajono savivaldybė </t>
  </si>
  <si>
    <t>-Iš jo: Įstatinio (pasirašytojo) kapitalo dalis</t>
  </si>
  <si>
    <t>UAB „Kretingos vandenys“</t>
  </si>
  <si>
    <t>Turtą, kuris pagal įstatymus gali būti tik valstybės nuosavybė, atitinkantis kapitalas</t>
  </si>
  <si>
    <t>UAB Kretingos autobusų parkas</t>
  </si>
  <si>
    <t>Centralizuotai valdomą valstybės turtą atitinkantis kapitalas</t>
  </si>
  <si>
    <t>UAB Kretingos šilumos tinklai</t>
  </si>
  <si>
    <t>Akcijų priedai</t>
  </si>
  <si>
    <t>UAB „Kupiškio autobusų parkas“</t>
  </si>
  <si>
    <t xml:space="preserve">Kupiškio rajono savivaldybė </t>
  </si>
  <si>
    <t>Perkainojimo rezervas (rezultatai)</t>
  </si>
  <si>
    <t>UAB „Kupiškio komunalininkas“</t>
  </si>
  <si>
    <t>Rezervai</t>
  </si>
  <si>
    <t>UAB „Kupiškio vandenys“</t>
  </si>
  <si>
    <t>-Iš jų: Privalomasis rezervas</t>
  </si>
  <si>
    <t>UAB „Lazdijų šiluma“</t>
  </si>
  <si>
    <t xml:space="preserve">Lazdijų rajono savivaldybė </t>
  </si>
  <si>
    <t>Nepaskirstytasis pelnas (nuostoliai)</t>
  </si>
  <si>
    <t>UAB „Lazdijų vanduo“</t>
  </si>
  <si>
    <t>Nuosavas kapitalas</t>
  </si>
  <si>
    <t>UAB „Marijampolės autobusų parkas“</t>
  </si>
  <si>
    <t xml:space="preserve">Marijampolės savivaldybė </t>
  </si>
  <si>
    <t>UAB „Marijampolės šilumos tinklai“</t>
  </si>
  <si>
    <t>Dotacijos, subsidijos</t>
  </si>
  <si>
    <t>UAB „Sūduvos vandenys“</t>
  </si>
  <si>
    <t>UAB Marijampolės apskrities atliekų tvarkymo centras</t>
  </si>
  <si>
    <t>Atidėjiniai</t>
  </si>
  <si>
    <t>UAB „Mažeikių šilumos tinklai“</t>
  </si>
  <si>
    <t>Mažeikių rajono savivaldybė</t>
  </si>
  <si>
    <t>UAB „Mažeikių vandenys“</t>
  </si>
  <si>
    <t>Po vienų metų mokėtinos sumos ir kiti ilgalaikiai įsipareigojimai</t>
  </si>
  <si>
    <t>UAB „Telšių regiono atliekų tvarkymo centras“</t>
  </si>
  <si>
    <t>-Iš jų: Skolos tiekėjams</t>
  </si>
  <si>
    <t>UAB „Tavo pastogė“</t>
  </si>
  <si>
    <t>-Iš jų: Ilgalaikės finansinės skolos</t>
  </si>
  <si>
    <t>UAB „Mažeikių autobusų parkas“</t>
  </si>
  <si>
    <t>Per vienus metus mokėtinos sumos ir kiti trumpalaikiai įsipareigojimai</t>
  </si>
  <si>
    <t>UAB „Mažeikių komunalinis ūkis“</t>
  </si>
  <si>
    <t>UAB Molėtų autobusų parkas</t>
  </si>
  <si>
    <t>Molėtų rajono savivaldybė</t>
  </si>
  <si>
    <t>-Iš jų: Ilgalaikių finansinių skolų einamųjų metų dalis</t>
  </si>
  <si>
    <t>UAB „Molėtų šiluma“</t>
  </si>
  <si>
    <t xml:space="preserve"> Trumpalaikės finansinės skolos</t>
  </si>
  <si>
    <t>UAB Molėtų švara</t>
  </si>
  <si>
    <t>Mokėtinos sumos ir kiti įsipareigojimai</t>
  </si>
  <si>
    <t>UAB Molėtų vanduo</t>
  </si>
  <si>
    <t>UAB „Neringos komunalininkas“</t>
  </si>
  <si>
    <t>Neringos savivaldybė</t>
  </si>
  <si>
    <t>Veikla sustabdyta</t>
  </si>
  <si>
    <t>Sukauptos sąnaudos ir ateinančių laikotarpių pajamos</t>
  </si>
  <si>
    <t>UAB „Neringos energija“</t>
  </si>
  <si>
    <t>UAB „Neringos vanduo“</t>
  </si>
  <si>
    <t>Įsipareigojimai, susiję su ilgalaikiu turtu, laikomu pardavimui</t>
  </si>
  <si>
    <t>UAB „Pagėgių komunalinis ūkis“</t>
  </si>
  <si>
    <t>Pagėgių savivaldybė</t>
  </si>
  <si>
    <t>UAB „Pakruojo komunalininkas“</t>
  </si>
  <si>
    <t xml:space="preserve">Pakruojo rajono savivaldybė </t>
  </si>
  <si>
    <t>Nuosavo kapitalo ir įsipareigojimų iš viso</t>
  </si>
  <si>
    <t>UAB „Pakruojo šiluma“</t>
  </si>
  <si>
    <t>UAB „Pakruojo vandentiekis“</t>
  </si>
  <si>
    <t>Ar balansas susibalansuoja?</t>
  </si>
  <si>
    <t>UAB „Pakruojo autotransportas“</t>
  </si>
  <si>
    <t>UAB „Palangos vandenys“</t>
  </si>
  <si>
    <t>Palangos miesto savivaldybė</t>
  </si>
  <si>
    <t>Įmonės teisės ir įsipareigojimai, nenurodyti balanse</t>
  </si>
  <si>
    <t>UAB „Palangos komunalinis ūkis“</t>
  </si>
  <si>
    <t>UAB „Palangos šilumos tinklai“</t>
  </si>
  <si>
    <t>UAB „Palangos Klevas“</t>
  </si>
  <si>
    <t>Kita informacija</t>
  </si>
  <si>
    <t>SĮ „Šventosios jūrų uosto direkcija“</t>
  </si>
  <si>
    <t>Nusidėvėjimas ir amortizacija, įskaičiuoti į ataskaitinio laikotarpio pelno (nuostolių) ataskaitą</t>
  </si>
  <si>
    <t>Taip</t>
  </si>
  <si>
    <t>AB „Panevėžio energija“</t>
  </si>
  <si>
    <t>Panevėžio miesto savivaldybė</t>
  </si>
  <si>
    <t>Investicijos į ilgalaikį turtą</t>
  </si>
  <si>
    <t>Ne</t>
  </si>
  <si>
    <t>UAB „Aukštaitijos vandenys“</t>
  </si>
  <si>
    <r>
      <t xml:space="preserve">Paskirstytinasis pelnas (nuostoliai) </t>
    </r>
    <r>
      <rPr>
        <i/>
        <sz val="9"/>
        <color theme="1"/>
        <rFont val="Calibri"/>
        <family val="2"/>
        <charset val="186"/>
        <scheme val="minor"/>
      </rPr>
      <t>(iš kurio paskiriami dividendai ar pelno įmoka)</t>
    </r>
  </si>
  <si>
    <t>AB „Panevėžio specialus autotransportas“</t>
  </si>
  <si>
    <t>Skirstant ataskaitinio laikotarpio pelną akcininkams paskirti dividendai (arba savininkui paskirta pelno įmoka, jei pildoma SĮ)</t>
  </si>
  <si>
    <t>UAB „Panevėžio autobusų parkas“</t>
  </si>
  <si>
    <t>AB „Panevėžio butų ūkis“</t>
  </si>
  <si>
    <t>Informacija apie darbuotojus</t>
  </si>
  <si>
    <t>UAB „Panevėžio gatvės“</t>
  </si>
  <si>
    <t>Darbuotojų skaičius laikotarpio pabaigoje</t>
  </si>
  <si>
    <t>UAB „Grauduva“</t>
  </si>
  <si>
    <t>Iš jų: administracijos darbuotojų skaičius laikotarpio pabaigoje</t>
  </si>
  <si>
    <t>UAB „Panevėžio būstas“</t>
  </si>
  <si>
    <t xml:space="preserve">    Vidutinis darbuotojų skaičius</t>
  </si>
  <si>
    <t>UAB Panevėžio regiono atliekų tvarkymo centras</t>
  </si>
  <si>
    <t>Vidutinis darbuotojų amžius</t>
  </si>
  <si>
    <t>UAB „Pasvalio vandenys“</t>
  </si>
  <si>
    <t>Pasvalio rajono savivaldybė</t>
  </si>
  <si>
    <t>Pastabos</t>
  </si>
  <si>
    <t>UAB „Pasvalio autobusų parkas“</t>
  </si>
  <si>
    <t>Jei turite pastabų dėl užpildytos informacijos, pateikite jas čia:</t>
  </si>
  <si>
    <t>UAB „Pasvalio knygos“</t>
  </si>
  <si>
    <t>UAB „Pasvalio butų ūkis“</t>
  </si>
  <si>
    <t>SĮ „Plungės būstas“</t>
  </si>
  <si>
    <t>Plungės rajono savivaldybė</t>
  </si>
  <si>
    <t>UAB „Plungės autobusų parkas“</t>
  </si>
  <si>
    <t>Informacija apie lentelės duomenų tikrumą patvirtinantį asmenį</t>
  </si>
  <si>
    <t>UAB „Plungės šilumos tinklai“</t>
  </si>
  <si>
    <t>Lentelės duomenų patvirtinimo data</t>
  </si>
  <si>
    <t>UAB „Plungės vandenys“</t>
  </si>
  <si>
    <t>Atsakingas asmuo (vardas, pavardė, pareigos)</t>
  </si>
  <si>
    <t>Spartakas Petrovas, finansininkas; Agnė Matevičienė, Veiklos palaikymo grupės vadovė</t>
  </si>
  <si>
    <t>UAB „Prienų šilumos tinklai“</t>
  </si>
  <si>
    <t xml:space="preserve">Prienų rajono savivaldybė </t>
  </si>
  <si>
    <t>Atsakingo asmens kontaktiniai duomenys (telefono nr. ir elektroninio pašto adresas)</t>
  </si>
  <si>
    <t>spartakas.petrovas@vmb.lt, +370 620 14803; agne.mateviciene@vmb.lt, +370 612 65968</t>
  </si>
  <si>
    <t>UAB „Prienų vandenys“</t>
  </si>
  <si>
    <t xml:space="preserve">Atsakingo asmens parašas (reikalingas tik skenuotoje versijoje) arba elektroninis parašas </t>
  </si>
  <si>
    <t>UAB „Prienų butų ūkis“</t>
  </si>
  <si>
    <t>UAB „Radviliškio autobusų parkas“</t>
  </si>
  <si>
    <t>Radviliškio rajono savivaldybė</t>
  </si>
  <si>
    <t>UAB „Radviliškio šiluma“</t>
  </si>
  <si>
    <t>UAB „Radviliškio vanduo“</t>
  </si>
  <si>
    <t>UAB „Raseinių šilumos tinklai“</t>
  </si>
  <si>
    <t>Raseinių rajono savivaldybė</t>
  </si>
  <si>
    <t>UAB „Raseinių vandenys“</t>
  </si>
  <si>
    <t>UAB „Raseinių autobusų parkas“</t>
  </si>
  <si>
    <t>UAB „Raseinių komunalinės paslaugos“</t>
  </si>
  <si>
    <t>UAB „Rietavo komunalinis ūkis“</t>
  </si>
  <si>
    <t xml:space="preserve">Rietavo savivaldybė </t>
  </si>
  <si>
    <t>UAB „Rokiškio vandenys“</t>
  </si>
  <si>
    <t xml:space="preserve">Rokiškio rajono savivaldybė </t>
  </si>
  <si>
    <t>UAB „Rokiškio autobusų parkas“</t>
  </si>
  <si>
    <t>AB „Rokiškio komunalininkas“</t>
  </si>
  <si>
    <t>UAB „Skuodo šiluma“</t>
  </si>
  <si>
    <t xml:space="preserve">Skuodo rajono savivaldybė </t>
  </si>
  <si>
    <t>UAB „Skuodo vandenys“</t>
  </si>
  <si>
    <t>UAB „Skuodo autobusai“</t>
  </si>
  <si>
    <t>UAB „Šakių šilumos tinklai“</t>
  </si>
  <si>
    <t xml:space="preserve">Šakių rajono savivaldybė </t>
  </si>
  <si>
    <t>UAB „Šakių vandenys“</t>
  </si>
  <si>
    <t>UAB „Šakių autobusų parkas“</t>
  </si>
  <si>
    <t>UAB „Šakių laidotuvių namai“</t>
  </si>
  <si>
    <t>UAB „Šalčininkų autobusų parkas“</t>
  </si>
  <si>
    <t>Šalčininkų rajono savivaldybė</t>
  </si>
  <si>
    <t>UAB „Eišiškių komunalinis ūkis“</t>
  </si>
  <si>
    <t>UAB „Tvarkyba“</t>
  </si>
  <si>
    <t>UAB „Šalčininkų šilumos tinklai“</t>
  </si>
  <si>
    <t>UAB „Šiaulių vandenys“</t>
  </si>
  <si>
    <t xml:space="preserve">Šiaulių miesto savivaldybė </t>
  </si>
  <si>
    <t>UAB „Busturas“</t>
  </si>
  <si>
    <t>AB „Šiaulių energija“</t>
  </si>
  <si>
    <t>UAB „Šiaulių gatvių apšvietimas“</t>
  </si>
  <si>
    <t>UAB Pabalių turgus</t>
  </si>
  <si>
    <t>SĮ Šiaulių oro uostas</t>
  </si>
  <si>
    <t>UAB Kuršėnų komunalinis ūkis</t>
  </si>
  <si>
    <t>Šiaulių rajono savivaldybė</t>
  </si>
  <si>
    <t>UAB „Kuršėnų vandenys“</t>
  </si>
  <si>
    <t>UAB Kuršėnų autobusų parkas</t>
  </si>
  <si>
    <t>UAB „Šilalės vandenys“</t>
  </si>
  <si>
    <t>Šilalės rajono savivaldybė</t>
  </si>
  <si>
    <t>UAB „Šilalės šilumos tinklai“</t>
  </si>
  <si>
    <t>UAB „Šilalės autobusų parkas“</t>
  </si>
  <si>
    <t>UAB „Gedmina“</t>
  </si>
  <si>
    <t>UAB „Šilutės šilumos tinklai“</t>
  </si>
  <si>
    <t xml:space="preserve">Šilutės rajono savivaldybė </t>
  </si>
  <si>
    <t>UAB „Šilutės vandenys“</t>
  </si>
  <si>
    <t>UAB „Šilutės autobusų parkas“</t>
  </si>
  <si>
    <t>UAB „Širvintų šiluma“</t>
  </si>
  <si>
    <t>Širvintų rajono savivaldybė</t>
  </si>
  <si>
    <t>UAB „Širvintų vandenys“</t>
  </si>
  <si>
    <t>UAB „Širvintų knygynas“</t>
  </si>
  <si>
    <t>UAB „Širvintos verslui ir laisvalaikiui“</t>
  </si>
  <si>
    <t>UAB „Širvintų autobusų parkas“</t>
  </si>
  <si>
    <t>UAB „Švenčionių komunalinis centras"</t>
  </si>
  <si>
    <t xml:space="preserve">Švenčionių rajono savivaldybė </t>
  </si>
  <si>
    <t>SĮ „Švenčionių planas“</t>
  </si>
  <si>
    <t>UAB Tauragės autobusų parkas</t>
  </si>
  <si>
    <t>Tauragės rajono savivaldybė</t>
  </si>
  <si>
    <t>UAB „Tauragės vandenys“</t>
  </si>
  <si>
    <t>UAB Tauragės šilumos tinklai</t>
  </si>
  <si>
    <t>UAB „Dunokai“</t>
  </si>
  <si>
    <t>UAB Tauragės regiono atliekų tvarkymo centras</t>
  </si>
  <si>
    <t>UAB Telšių autobusų parkas</t>
  </si>
  <si>
    <t>Telšių rajono savivaldybė</t>
  </si>
  <si>
    <t>UAB „Telšių vandenys“</t>
  </si>
  <si>
    <t>UAB „Telšių šilumos tinklai“</t>
  </si>
  <si>
    <t>SĮ Telšių butų ūkis</t>
  </si>
  <si>
    <t>UAB „Trakų vandenys“</t>
  </si>
  <si>
    <t>Trakų rajono savivaldybė</t>
  </si>
  <si>
    <t>UAB „Trakų paslaugos“</t>
  </si>
  <si>
    <t>UAB „Ukmergės autobusų parkas“</t>
  </si>
  <si>
    <t xml:space="preserve">Ukmergės rajono savivaldybė </t>
  </si>
  <si>
    <t>UAB „Ukmergės butų ūkis“</t>
  </si>
  <si>
    <t>UAB „Ukmergės šiluma“</t>
  </si>
  <si>
    <t>UAB „Ukmergės vandenys“</t>
  </si>
  <si>
    <t>UAB „Utenos šilumos tinklai“</t>
  </si>
  <si>
    <t xml:space="preserve">Utenos rajono savivaldybė </t>
  </si>
  <si>
    <t>UAB „Utenos vandenys“</t>
  </si>
  <si>
    <t>UAB „Utenos butų ūkis“</t>
  </si>
  <si>
    <t>UAB „Utenos komunalininkas“</t>
  </si>
  <si>
    <t>UAB „Utenos autobusų parkas“</t>
  </si>
  <si>
    <t>UAB „Utenos regiono atliekų tvarkymo centras“</t>
  </si>
  <si>
    <t>UAB „Varėnos knyga“</t>
  </si>
  <si>
    <t xml:space="preserve">Varėnos rajono savivaldybė </t>
  </si>
  <si>
    <t>UAB „Varėnos šiluma“</t>
  </si>
  <si>
    <t>UAB „Varėnos vandenys“</t>
  </si>
  <si>
    <t>UAB „Varėnos autobusų parkas“</t>
  </si>
  <si>
    <t>UAB „Vilkaviškio vandenys“</t>
  </si>
  <si>
    <t>Vilkaviškio rajono savivaldybė</t>
  </si>
  <si>
    <t>UAB „Vilkaviškio šilumos tinklai“</t>
  </si>
  <si>
    <t>UAB „Vilkaviškio komunalinis ūkis“</t>
  </si>
  <si>
    <t>UAB „Kybartų darna“</t>
  </si>
  <si>
    <t>UAB „Vilkaviškio architektūros biuras“</t>
  </si>
  <si>
    <t>AB „Vilniaus šilumos tinklai“</t>
  </si>
  <si>
    <t>UAB „Vilniaus vandenys“</t>
  </si>
  <si>
    <t>UAB „Vilniaus viešasis transportas“</t>
  </si>
  <si>
    <t>UAB „Grinda“</t>
  </si>
  <si>
    <t>UAB „Vilniaus vystymo kompanija“</t>
  </si>
  <si>
    <t>SĮ „Susisiekimo paslaugos“</t>
  </si>
  <si>
    <t>UAB „Vilniaus apšvietimas“</t>
  </si>
  <si>
    <t>UAB „VAATC“</t>
  </si>
  <si>
    <t>UAB „ID Vilnius“</t>
  </si>
  <si>
    <t>SĮ „Vilniaus atliekų sistemos administratorius“</t>
  </si>
  <si>
    <t>UAB „Nemenčinės komunalininkas“</t>
  </si>
  <si>
    <t>Vilniaus rajono savivaldybė</t>
  </si>
  <si>
    <t>UAB „Nemėžio komunalininkas“</t>
  </si>
  <si>
    <t>SĮ Vilniaus rajono autobusų parkas</t>
  </si>
  <si>
    <t>UAB „Visagino būstas“</t>
  </si>
  <si>
    <t xml:space="preserve">Visagino savivaldybė </t>
  </si>
  <si>
    <t>UAB „Visagino energija“</t>
  </si>
  <si>
    <t>UAB „Zarasų būstas“</t>
  </si>
  <si>
    <t xml:space="preserve">Zarasų rajono savivaldybė </t>
  </si>
  <si>
    <t>Viešinamos informacijos apie savivaldybių valdomų įmonių veiklą ir rezultatus formos</t>
  </si>
  <si>
    <t>1 priedas</t>
  </si>
  <si>
    <t>Informacija apie savivaldybių valdomų įmonių veiklą ir rezultatus 2015 - 2016 metais</t>
  </si>
  <si>
    <t>Teisinė forma</t>
  </si>
  <si>
    <t>Savivaldybės įmonė (SĮ)</t>
  </si>
  <si>
    <t>Įmonės teisinis statusas</t>
  </si>
  <si>
    <t>reorganizuojamas</t>
  </si>
  <si>
    <t>dalyvaujantis reorganizavime</t>
  </si>
  <si>
    <t>pertvarkomas</t>
  </si>
  <si>
    <t>restruktūrizuojamas</t>
  </si>
  <si>
    <t>bankrutuojantis</t>
  </si>
  <si>
    <t>bankrutavęs</t>
  </si>
  <si>
    <t>likviduojamas</t>
  </si>
  <si>
    <t>inicijuojantis Europos bendrovės steigimą jungimo būdu</t>
  </si>
  <si>
    <t>inicijuojantis Europos bendrovės steigimą valdymo (holdingo) būdu</t>
  </si>
  <si>
    <t>Europos bendrovė, kurios buveinė perkeliama</t>
  </si>
  <si>
    <t>dalyvaujantis atskyrime</t>
  </si>
  <si>
    <t>Įmonės įsteigimo data</t>
  </si>
  <si>
    <t>Sektorius, kuriame veikia įmonė</t>
  </si>
  <si>
    <t>Įmonės direktorius (generalinis direktorius)</t>
  </si>
  <si>
    <t>Įmonės vyr. finansininkas (vyr. buhalteris)</t>
  </si>
  <si>
    <t>Komunalinės paslaugos: kita</t>
  </si>
  <si>
    <t>Turtines ir neturtines teisės ir pareigas įmonėje/bendrovėje įgyvendinanti institucija (arba didžiausią akcijų dalį valdanti institucija)</t>
  </si>
  <si>
    <t>2015 metai</t>
  </si>
  <si>
    <t>2016 metai</t>
  </si>
  <si>
    <t>-Iš jo: Mažumai tenkanti grynojo pelno dalis (pildoma akcinių bendrovių/uždarųjų akcinių bendrovių, turinčių kontroliuojamų įmonių)</t>
  </si>
  <si>
    <t>Biologinis turtas</t>
  </si>
  <si>
    <t>Atsargos, išankstiniai apmokėjimai ir nebaigtos vykdyti sutartys</t>
  </si>
  <si>
    <t>Kitas trumpalaikis turtas</t>
  </si>
  <si>
    <t>Mažumai tenkanti nuosavo kapitalo dalis (pildoma tik akcinių bendrovių/uždarųjų akcinių bendrovių, turinčių kontroliuojamų įmonių)</t>
  </si>
  <si>
    <t>Atidėjimai</t>
  </si>
  <si>
    <t>Ilgalaikiai įsipareigojimai</t>
  </si>
  <si>
    <t>Trumpalaikiai įsipareigojimai</t>
  </si>
  <si>
    <t xml:space="preserve">             Trumpalaikės finansinės skolos</t>
  </si>
  <si>
    <t>Iš viso įsipareigojimų</t>
  </si>
  <si>
    <t>Viso disponuojamo nekilnojamojo turto plotas, kv. m.</t>
  </si>
  <si>
    <t>Skirstant ataskaitinio laikotarpio pelną akcininkams paskirti dividendai (savininkui paskirta pelno įmoka, jei pildoma SĮ)</t>
  </si>
  <si>
    <t>Vidutinis sąlyginis darbuotojų skaičius per laikotarpį</t>
  </si>
  <si>
    <t>Bendros darbo apmokėjimo lėšos</t>
  </si>
  <si>
    <r>
      <rPr>
        <b/>
        <i/>
        <sz val="9"/>
        <color indexed="10"/>
        <rFont val="Calibri"/>
        <family val="2"/>
        <charset val="186"/>
      </rPr>
      <t>Pastaba:</t>
    </r>
    <r>
      <rPr>
        <i/>
        <sz val="9"/>
        <rFont val="Calibri"/>
        <family val="2"/>
      </rPr>
      <t xml:space="preserve"> įskaitant darbuotojo mokamus SODROS mokesčius, tačiau neįskaitant darbdavio mokamų SODROS mokesčių.</t>
    </r>
  </si>
  <si>
    <t>Atsakingo asmens parašas (reikalingas tik skenuotoje versijoje)</t>
  </si>
  <si>
    <t>FORMOS PILDYMO TAISYKLĖS</t>
  </si>
  <si>
    <t>Viešinamos informacijos apie savivaldybių valdomų įmonių ir jų dukterinių bendrovių veiklą ir rezultatus formos</t>
  </si>
  <si>
    <r>
      <t xml:space="preserve">PRAŠOME VISŲ ĮMONIŲ UŽPILDYTI ŽEMIAU ESANČIAS "INFORMACIJOS APIE ĮMONĖS VALDYSENĄ" IR "PARDAVIMO PAJAMŲ STRUKTŪRA" LENTELES
</t>
    </r>
    <r>
      <rPr>
        <b/>
        <u/>
        <sz val="9"/>
        <color rgb="FFFF0000"/>
        <rFont val="Calibri"/>
        <family val="2"/>
        <charset val="186"/>
        <scheme val="minor"/>
      </rPr>
      <t>RATC, ŠILUMOS TINKLŲ, VANDENTVARKOS IR VIEŠOJO TRANSPORTO  SEKTORIAUS ĮMONIŲ</t>
    </r>
    <r>
      <rPr>
        <sz val="9"/>
        <color rgb="FFFF0000"/>
        <rFont val="Calibri"/>
        <family val="2"/>
        <charset val="186"/>
        <scheme val="minor"/>
      </rPr>
      <t xml:space="preserve"> PRAŠOME PAPILDOMAI UŽPILDYTI </t>
    </r>
    <r>
      <rPr>
        <b/>
        <u/>
        <sz val="9"/>
        <color rgb="FFFF0000"/>
        <rFont val="Calibri"/>
        <family val="2"/>
        <charset val="186"/>
        <scheme val="minor"/>
      </rPr>
      <t>ATITINKAMAI PAVADINTAS LENTELES</t>
    </r>
    <r>
      <rPr>
        <sz val="9"/>
        <color rgb="FFFF0000"/>
        <rFont val="Calibri"/>
        <family val="2"/>
        <charset val="186"/>
        <scheme val="minor"/>
      </rPr>
      <t xml:space="preserve">
</t>
    </r>
  </si>
  <si>
    <t xml:space="preserve">Informacija apie Įmonės valdyseną </t>
  </si>
  <si>
    <t>Ar per paskutinius 4 metus įmonei buvo pateiktas (arba atnaujintas) patvirtintas raštas dėl valstybės lūkesčių (lūkesčių raštas)?</t>
  </si>
  <si>
    <t>Prašome įrašyti naujausio lūkesčių rašto datą</t>
  </si>
  <si>
    <t>2025 m. vasario 10 d.</t>
  </si>
  <si>
    <t>Ar lūkesčių rašte nustatyti finansiniai tikslai?</t>
  </si>
  <si>
    <t>Ar šiuo metu galiojantis lūkesčių raštas yra aktualus ir atitinka savivaldybės komunikuojamus lūkesčius ar verslo aplinką?</t>
  </si>
  <si>
    <t xml:space="preserve">Ar įmonė turi patvirtintą Strateginį veiklos planą? </t>
  </si>
  <si>
    <t>Jei įmonė viešina savo strateginį veiklos planą svetainėje, prašome pateikti nuorodą</t>
  </si>
  <si>
    <t>https://www.vmb.lt/planavimo-dokumentai/</t>
  </si>
  <si>
    <t>Jei įmonė strateginį veiklos planą turi, kada jis buvo patvirtintas?</t>
  </si>
  <si>
    <t>Kas kiek laiko yra atnaujinamas strateginis veiklos planas?</t>
  </si>
  <si>
    <t>Peržiūrimas kas metus</t>
  </si>
  <si>
    <t>Kas tvirtina strateginį veiklos planą?</t>
  </si>
  <si>
    <t>Savivaldybės administracija</t>
  </si>
  <si>
    <t>Kaip dažnai yra atliekamas strateginio veiklos plano įgyvendinimo vertinimas?</t>
  </si>
  <si>
    <t>Strateginių veiklos tikslų įgyvendinimas bei rodiklių pasiekimas pristatomas kas ketvirtį valdybai</t>
  </si>
  <si>
    <t>Klausimai apie valdybą (o jei sudaryta stebėtojų taryba - tik apie stebėtojų tarybą)</t>
  </si>
  <si>
    <t>Ar įmonėje yra sudaryta valdyba (stebėtojų taryba)?</t>
  </si>
  <si>
    <t>Ar valdyba (stebėtojų taryba) kasmet atlieka formalizuotą savo veiklos vertinimą?</t>
  </si>
  <si>
    <t>Ar valdyba (stebėtojų taryba) kasmet pasitvirtina metinį veiklos planą (kuriame nustatomas valdybos (stebėtojų tarybos) posėdžių grafikas, svarbiausi numatomi darbai)?</t>
  </si>
  <si>
    <t xml:space="preserve">Ar 2024 metais buvo organizuoti susitikimai tarp valdybos (stebėtojų tarybos) pirmininko ir savivaldybei atstovaujančios institucijos vadovybės (siekiant aptarti veiklos rezultatus ir pristatyti valdybos (stebėtojų tarybos) veiklą 2024 metais)? </t>
  </si>
  <si>
    <t>Pardavimo pajamų struktūra</t>
  </si>
  <si>
    <r>
      <t xml:space="preserve">Prašome detalizuoti Įmonės pardavimo pajamas pagal skirtingas veiklas, kurias įmonė vykdo. </t>
    </r>
    <r>
      <rPr>
        <b/>
        <u/>
        <sz val="9"/>
        <color rgb="FFFF0000"/>
        <rFont val="Calibri"/>
        <family val="2"/>
        <charset val="186"/>
        <scheme val="minor"/>
      </rPr>
      <t xml:space="preserve">Prašome išskirti visas veiklas, kurios sudaro bent 10 proc. įmonės pardavimo pajamų </t>
    </r>
  </si>
  <si>
    <t>Pardavimo pajamos, tūkst. eurų</t>
  </si>
  <si>
    <t>1.</t>
  </si>
  <si>
    <t>Patalpų nuoma</t>
  </si>
  <si>
    <t>2.</t>
  </si>
  <si>
    <t>Kompensacijos</t>
  </si>
  <si>
    <t>3.</t>
  </si>
  <si>
    <t>Kompensacijų administravimas</t>
  </si>
  <si>
    <t>4.</t>
  </si>
  <si>
    <t>5.</t>
  </si>
  <si>
    <t>6.</t>
  </si>
  <si>
    <t>7.</t>
  </si>
  <si>
    <t>8.</t>
  </si>
  <si>
    <t>9.</t>
  </si>
  <si>
    <t>10.</t>
  </si>
  <si>
    <t>Kitos pardavimo pajamos, tūkst. Eurų</t>
  </si>
  <si>
    <t>Investicijos į atliekų tvarkymo įrenginius, tūkst. eurų</t>
  </si>
  <si>
    <t>Valdoma infrastruktūra:</t>
  </si>
  <si>
    <t xml:space="preserve"> - Regioniniai sąvartynai</t>
  </si>
  <si>
    <t xml:space="preserve"> - Netinkamų eksploatuoti uždarytų sąvartynų priežiūra</t>
  </si>
  <si>
    <t xml:space="preserve"> - Didelių gabaritų atliekų surinkimo aikštelės</t>
  </si>
  <si>
    <t xml:space="preserve"> - Mechaninio biologinio apdorojimo (MBA) įrenginiai</t>
  </si>
  <si>
    <t xml:space="preserve"> - Žaliųjų atliekų kompostavimo aikštelės</t>
  </si>
  <si>
    <t>Bendras tvarkomų atliekų kiekis, tonomis</t>
  </si>
  <si>
    <t>MBA įrenginiuose apdorotų atliekų kiekis, tonomis</t>
  </si>
  <si>
    <t>Sąvartyne pašalintų atliekų kiekis, tonomis</t>
  </si>
  <si>
    <t>Investicijos į šilumos perdavimo infrastruktūrą, tūkst. eurų</t>
  </si>
  <si>
    <t>Investicijos į šilumos gamybos infrastruktūrą, tūkst. eurų</t>
  </si>
  <si>
    <t xml:space="preserve">Vidutinis šilumos tinklų svertinis amžius, metais </t>
  </si>
  <si>
    <t>Realizuota šilumos energija, MWh</t>
  </si>
  <si>
    <t>Patirti nuostoliai tinkle, MWh</t>
  </si>
  <si>
    <t>Pagaminta energija iš nuosavų šaltinių, MWh</t>
  </si>
  <si>
    <t>Įsigyta energija iš NŠG, MWh</t>
  </si>
  <si>
    <t>Ar šilumos energija susibalansuoja?</t>
  </si>
  <si>
    <t>Investicijos į vandentiekio ir nuotekų tinklų infrastruktūrą, tūkst. eurų</t>
  </si>
  <si>
    <t>Eksploatuojamų vandentiekio tinklų ilgis, km</t>
  </si>
  <si>
    <t>Eksploatuojamų nuotekų tinklų ilgis, km</t>
  </si>
  <si>
    <t>Patiektas vandens kiekis, tūkst. m³</t>
  </si>
  <si>
    <t>Patirti vandens nuostoliai, tūkst. m³</t>
  </si>
  <si>
    <t>Surinktas nuotekų kiekis, tūkst. m³</t>
  </si>
  <si>
    <t>Išvalytas nuotekų kiekis, tūkst. m³</t>
  </si>
  <si>
    <t>Investicijos į naujus autobusus ir troleibusus, tūkst. eurų</t>
  </si>
  <si>
    <t>Vidutinis autobusų ir troleibusų amžius, metais</t>
  </si>
  <si>
    <t>Transporto parkas iš viso, vnt</t>
  </si>
  <si>
    <t xml:space="preserve"> - Autobusai iš viso</t>
  </si>
  <si>
    <t xml:space="preserve">   - iš jų: Dyzeliniai</t>
  </si>
  <si>
    <t xml:space="preserve">   - iš jų: Dujiniai</t>
  </si>
  <si>
    <t xml:space="preserve">   - iš jų: Elektriniai</t>
  </si>
  <si>
    <t xml:space="preserve"> - Troleibusai iš viso</t>
  </si>
  <si>
    <t xml:space="preserve"> - Kitos</t>
  </si>
  <si>
    <t>Rida, km</t>
  </si>
  <si>
    <t>Degalų sąnaudos, Eur/km</t>
  </si>
  <si>
    <t>Pervežta keleivių, vnt</t>
  </si>
  <si>
    <t>Jei turite komentarų dėl užpildytos informacijos, pateikite juos čia:</t>
  </si>
  <si>
    <t xml:space="preserve"> SĮ „Vilniaus miesto būstas“ 2023-2026 m. veiklos strategija patvirtinta Vilniaus miesto savivaldybės mero 2023-12-18 potvarkiu Nr. 955-1466/23. Strategija rengta atsižvelgiant į savininko, Vilniaus miesto savivaldybės administracijos, 2020-06-06 pateiktą Lūkesčių deklaraciją.  Veikos strategijos peržiūra 2024 metais buvo planuota po to, kai bus gautas Įmonės savininko – Vilniaus m. savivaldybės – atnaujintas lūkesčių laiškas. Laukiant atnaujinto lūkesčių laiško, veiklos strategija buvo teikiama peržiūrėjimui valdybai lapkričio mėn. posėdžiui. Valdyba nusprendė (2024-11-27 protokolas Nr. 08/2024) pritarti Įmonės veiklos strategijos 2023-2026 m. strateginėms kryptims, strateginiams tikslams ir uždaviniams, jų nekeičiant. Nutarta identifikavus esminius savininko lūkesčių pokyčius Įmonės veiklai po naujo lūkesčių laiško pristatymo, 2025 m. sausio mėnesį inicijuoti strateginę sesiją, pasirengti ir pasitvirtinti atnaujintą veiklos strategijos projektą. Vilniaus miesto savivaldybės mero 2025-02-10 potvarkiu Nr. 955-201/25 patvirtintas savininko (Vilniaus miesto savivaldybės) lūkesčių raštas SĮ „Vilniaus miesto būstas“. Sausio-vasario mėnesiais įvykdytos strateginės sesijos su vadovų komanda, suinteresuotomis šalimis ir Įmonės valdyba. Šiuo metu rengiamas naujas strateginis dokumentas (planuojamas patvirtinimas birželio mėn.)</t>
  </si>
  <si>
    <t>Atsakingo asmens parašas arba elektroninis parašas (reikalingas tik skenuotoje versijoje)</t>
  </si>
  <si>
    <r>
      <t xml:space="preserve">INFORMACIJĄ PILDO </t>
    </r>
    <r>
      <rPr>
        <b/>
        <u/>
        <sz val="9"/>
        <color rgb="FFFF0000"/>
        <rFont val="Calibri"/>
        <family val="2"/>
        <charset val="186"/>
        <scheme val="minor"/>
      </rPr>
      <t>TIK BENDROVĖS IR UŽDAROSIOS AKCINĖS BENDROVĖS</t>
    </r>
  </si>
  <si>
    <t>INFORMACIJA APIE SUTEIKTĄ PARAMĄ PATEIKIAMA TŪKSTANČIAIS EURŲ, VIENO SKAIČIAUS PO KABLELIO TIKSLUMU</t>
  </si>
  <si>
    <t>2 priedas</t>
  </si>
  <si>
    <t>Informacija apie savivaldybių valdomų bendrovių suteiktą paramą</t>
  </si>
  <si>
    <t>Ne, parama nebuvo teikiama ir (ar) neplanuojama jos teikti</t>
  </si>
  <si>
    <t>Ar praėjusiu ataskaitiniu laikotarpiu 2023 m. bent vienam subjektui bendrovė suteikė paramą?</t>
  </si>
  <si>
    <t>Ar ataskaitiniu laikotarpiu 2024 m. bent vienam subjektui bendrovė suteikė paramą?</t>
  </si>
  <si>
    <r>
      <rPr>
        <b/>
        <i/>
        <sz val="9"/>
        <color theme="1"/>
        <rFont val="Calibri"/>
        <family val="2"/>
        <charset val="186"/>
        <scheme val="minor"/>
      </rPr>
      <t xml:space="preserve">      Pastaba</t>
    </r>
    <r>
      <rPr>
        <b/>
        <sz val="9"/>
        <color theme="1"/>
        <rFont val="Calibri"/>
        <family val="2"/>
        <charset val="186"/>
        <scheme val="minor"/>
      </rPr>
      <t>:</t>
    </r>
    <r>
      <rPr>
        <sz val="9"/>
        <color theme="1"/>
        <rFont val="Calibri"/>
        <family val="2"/>
        <charset val="186"/>
        <scheme val="minor"/>
      </rPr>
      <t xml:space="preserve"> jeigu įmonė paramos praėjusiu ataskaitiniu laikotarpiu 2023 m. neteikė, žemiau esanti informacija nepildoma.</t>
    </r>
  </si>
  <si>
    <r>
      <t xml:space="preserve">     </t>
    </r>
    <r>
      <rPr>
        <i/>
        <sz val="9"/>
        <color theme="1"/>
        <rFont val="Calibri"/>
        <family val="2"/>
        <charset val="186"/>
        <scheme val="minor"/>
      </rPr>
      <t xml:space="preserve"> </t>
    </r>
    <r>
      <rPr>
        <b/>
        <i/>
        <sz val="9"/>
        <color theme="1"/>
        <rFont val="Calibri"/>
        <family val="2"/>
        <charset val="186"/>
        <scheme val="minor"/>
      </rPr>
      <t>Pastaba</t>
    </r>
    <r>
      <rPr>
        <b/>
        <sz val="9"/>
        <color theme="1"/>
        <rFont val="Calibri"/>
        <family val="2"/>
        <charset val="186"/>
        <scheme val="minor"/>
      </rPr>
      <t>:</t>
    </r>
    <r>
      <rPr>
        <sz val="9"/>
        <color theme="1"/>
        <rFont val="Calibri"/>
        <family val="2"/>
        <charset val="186"/>
        <scheme val="minor"/>
      </rPr>
      <t xml:space="preserve"> jeigu įmonė paramos ataskaitiniu laikotarpiu 2024 m. neteikė, žemiau esanti informacija nepildoma.</t>
    </r>
  </si>
  <si>
    <t>Ar bendrovės interneto svetainėje skelbiama informacija apie 2023 m. bendrovės suteiktą paramą?</t>
  </si>
  <si>
    <t>Ar bendrovės interneto svetainėje skelbiama informacija apie 2024 m. bendrovės suteiktą paramą?</t>
  </si>
  <si>
    <t>Pateikite tikslią internetinės svetainės nuorodą, kurioje skelbiama informaciją apie suteiktą paramą</t>
  </si>
  <si>
    <t>Informacija apie suteiktą paramą praėjusiu ataskaitiniu laikotarpiu 2023 m.</t>
  </si>
  <si>
    <t>Informacija apie suteiktą paramą ataskaitiniu laikotarpiu 2024 m.</t>
  </si>
  <si>
    <r>
      <t xml:space="preserve">Pastaba: </t>
    </r>
    <r>
      <rPr>
        <sz val="9"/>
        <color theme="1"/>
        <rFont val="Calibri"/>
        <family val="2"/>
        <charset val="186"/>
        <scheme val="minor"/>
      </rPr>
      <t>lentelė pildoma, jei praėjusiu ataskaitiniu laikotarpiu 2023 m. bent vienam subjektui buvo suteikta parama.</t>
    </r>
  </si>
  <si>
    <r>
      <rPr>
        <b/>
        <i/>
        <sz val="9"/>
        <color theme="1"/>
        <rFont val="Calibri"/>
        <family val="2"/>
        <charset val="186"/>
        <scheme val="minor"/>
      </rPr>
      <t xml:space="preserve">Pastaba: </t>
    </r>
    <r>
      <rPr>
        <sz val="9"/>
        <color theme="1"/>
        <rFont val="Calibri"/>
        <family val="2"/>
        <charset val="186"/>
        <scheme val="minor"/>
      </rPr>
      <t>lentelė pildoma, jei ataskaitiniu laikotarpiu 2024 m. bent vienam subjektui buvo suteikta parama.</t>
    </r>
  </si>
  <si>
    <t>Eil. Nr.</t>
  </si>
  <si>
    <t>Paramos gavėjas</t>
  </si>
  <si>
    <t>Paramos panaudojimo paskirtis</t>
  </si>
  <si>
    <t>Suteikta parama (tūkst. eurų)</t>
  </si>
  <si>
    <t>Jeigu turite pastabų dėl užpildytos informacijos, pateikite jas čia:</t>
  </si>
  <si>
    <t>INFORMACIJĄ PILDO TIK ĮMONĖS, KURIOS VYKDO SPECIALIUOSIUS ĮPAREIGOJIMUS</t>
  </si>
  <si>
    <r>
      <rPr>
        <sz val="9"/>
        <rFont val="Calibri"/>
        <family val="2"/>
        <charset val="186"/>
        <scheme val="minor"/>
      </rPr>
      <t>PRAŠOME</t>
    </r>
    <r>
      <rPr>
        <b/>
        <sz val="9"/>
        <rFont val="Calibri"/>
        <family val="2"/>
        <scheme val="minor"/>
      </rPr>
      <t xml:space="preserve"> </t>
    </r>
    <r>
      <rPr>
        <b/>
        <u/>
        <sz val="9"/>
        <color rgb="FFC00000"/>
        <rFont val="Calibri"/>
        <family val="2"/>
        <charset val="186"/>
        <scheme val="minor"/>
      </rPr>
      <t>UŽPILDYTI VISUS MELSVUS LAUKELIUS KIEKVIENAM ĮMONĖS VYKDOMAM SPECIALIAJAM ĮPAREIGOJIMUI.</t>
    </r>
    <r>
      <rPr>
        <b/>
        <sz val="9"/>
        <rFont val="Calibri"/>
        <family val="2"/>
        <scheme val="minor"/>
      </rPr>
      <t xml:space="preserve"> </t>
    </r>
    <r>
      <rPr>
        <sz val="9"/>
        <rFont val="Calibri"/>
        <family val="2"/>
        <charset val="186"/>
        <scheme val="minor"/>
      </rPr>
      <t>SUMOS</t>
    </r>
    <r>
      <rPr>
        <b/>
        <sz val="9"/>
        <rFont val="Calibri"/>
        <family val="2"/>
        <scheme val="minor"/>
      </rPr>
      <t xml:space="preserve"> </t>
    </r>
    <r>
      <rPr>
        <sz val="9"/>
        <rFont val="Calibri"/>
        <family val="2"/>
        <charset val="186"/>
        <scheme val="minor"/>
      </rPr>
      <t>TURI BŪTI NURODYTOS TŪKSTANČIAIS EURŲ, VIENO SKAIČIAUS PO KABLELIO TIKSLUMU</t>
    </r>
  </si>
  <si>
    <t>Įmonės teisinė forma</t>
  </si>
  <si>
    <t>3 priedas</t>
  </si>
  <si>
    <r>
      <rPr>
        <b/>
        <sz val="9"/>
        <color rgb="FF000000"/>
        <rFont val="Calibri"/>
        <family val="2"/>
        <charset val="186"/>
        <scheme val="minor"/>
      </rPr>
      <t>PASTABA:</t>
    </r>
    <r>
      <rPr>
        <sz val="9"/>
        <color rgb="FF000000"/>
        <rFont val="Calibri"/>
        <family val="2"/>
        <scheme val="minor"/>
      </rPr>
      <t xml:space="preserve"> Pagal ekonomikos ir inovacijų ministrės specialiųjų įpareigojimų rekomendacijų (esančių įsakyme Nr. 4-1100) 21 punktą, pateikiame apibrėžimą </t>
    </r>
    <r>
      <rPr>
        <b/>
        <i/>
        <u/>
        <sz val="9"/>
        <color rgb="FFFF0000"/>
        <rFont val="Calibri"/>
        <family val="2"/>
        <charset val="186"/>
        <scheme val="minor"/>
      </rPr>
      <t>"Neįskaičiuojama į įmonės finansines ataskaitas"</t>
    </r>
    <r>
      <rPr>
        <sz val="9"/>
        <color rgb="FF000000"/>
        <rFont val="Calibri"/>
        <family val="2"/>
        <scheme val="minor"/>
      </rPr>
      <t xml:space="preserve"> - </t>
    </r>
    <r>
      <rPr>
        <b/>
        <i/>
        <sz val="9"/>
        <color rgb="FF000000"/>
        <rFont val="Calibri"/>
        <family val="2"/>
        <charset val="186"/>
        <scheme val="minor"/>
      </rPr>
      <t xml:space="preserve">į įmonės finansines ataskaitas neįskaičiuojami funkcijų rodikliai, nurodomos </t>
    </r>
    <r>
      <rPr>
        <b/>
        <i/>
        <sz val="9"/>
        <color theme="1"/>
        <rFont val="Calibri"/>
        <family val="2"/>
        <charset val="186"/>
        <scheme val="minor"/>
      </rPr>
      <t>sąnaudos arba pajamos, kurios neįtraukiamos į galutinę audituojamą pelno (nuostolių) ataskaitą (pvz., sąnaudos kompensuojamos iš biudžeto), ar turtas, kuris dalyvauja vykdant specialųjį įpareigojimą, bet nėra įtrauktas į galutinį audituojamą balansą (t. y. užbalansinis), ar kitos į galutines finansines ataskaitas neįtraukiamos eilutės.</t>
    </r>
  </si>
  <si>
    <t>Ar įmonė pasitvirtinusi specialiųjų įpareigojimų apskaitos politiką?</t>
  </si>
  <si>
    <t>Ar specialieji įpareigojimai yra patvirtinti savivaldybės administracijos direktoriaus?</t>
  </si>
  <si>
    <t>Ar savivaldybės interneto svetainėje yra viešinamas specialiųjų įpareigojimų sąrašas?</t>
  </si>
  <si>
    <t>(Jei atsakymas TAIP, prašome šalia esančiame langelyje pateikti internetinės sveitainės nuorodą)</t>
  </si>
  <si>
    <t>PRAĖJĘS ATASKAITINIS LAIKOTARPIS 2023 M.</t>
  </si>
  <si>
    <t>Žemiau prašome nurodyti specialiojo įpareigojimo pavadinimą</t>
  </si>
  <si>
    <t>Rodiklis</t>
  </si>
  <si>
    <t>Iš viso įskaičiuota į įmonės finansines ataskaitas</t>
  </si>
  <si>
    <t>Tikrinimas                                            Jei žemiau esančiame laukelyje nurodyta „Klaida“, tai reiškia, jog Jūsų užpildyti duomenys nesutampa su informacija, pateikta „Finansiniai duomenys“ lape</t>
  </si>
  <si>
    <t>Komercinė dalis, įskaičiuota į įmonės finansines ataskaitas</t>
  </si>
  <si>
    <t>Specialiųjų įpareigojimų dalis</t>
  </si>
  <si>
    <t>Neįskaičiuojama į įmonės finansines ataskaitas</t>
  </si>
  <si>
    <t>Bendrasis pelnas</t>
  </si>
  <si>
    <t>Veiklos pelnas</t>
  </si>
  <si>
    <t>Pelnas prieš apmokestinimą</t>
  </si>
  <si>
    <t>Grynasis pelnas</t>
  </si>
  <si>
    <t>Nusidėvėjimas ir amortizacija</t>
  </si>
  <si>
    <t>ATASKAITINIS LAIKOTARPIS 2024 M.</t>
  </si>
  <si>
    <t>Tikrinimas                                             Jei žemiau esančiame laukelyje nurodyta „Klaida“, tai reiškia, jog Jūsų užpildyti duomenys nesutampa su informacija, pateikta „Finansiniai duomenys“ lape</t>
  </si>
  <si>
    <t>Įskaičiuojama į įmonės finansines ataskaitas</t>
  </si>
  <si>
    <t>Įsipareigojimai</t>
  </si>
  <si>
    <t>Iš jų – ilgalaikių ir trumpalaikių finansinių įsipareigojimų</t>
  </si>
  <si>
    <t>Įsipareigojimų ir nuosavo kapitalo iš viso</t>
  </si>
  <si>
    <t>Tikrinimas                                              Jei žemiau esančiame laukelyje nurodyta „Klaida“, tai reiškia, jog Jūsų užpildyti duomenys nesutampa su informacija, pateikta „Finansiniai duomenys“ lape</t>
  </si>
  <si>
    <t>Mero 2024-12-03 potvarkiu Nr. 955-1526/24 patvirtinti Įmonės vykdomų specialiųjų įpareigojimų sąrašas. 2025 metais Įmonė apskaitą vykdys pagal specialiuosius įpareigojimus. Specialieji įpareigojimai skelbiami Įmonės puslapyje. Nuoroda: chrome-extension://efaidnbmnnnibpcajpcglclefindmkaj/https://www.vmb.lt/wp-content/uploads/2024/12/Specialieji-ipareigojimai.pdf</t>
  </si>
  <si>
    <t xml:space="preserve">         UAB „Kermošius"</t>
  </si>
  <si>
    <t>4 priedas</t>
  </si>
  <si>
    <t xml:space="preserve">     UAB „GO Energy LT“</t>
  </si>
  <si>
    <t>Viešinamos informacijos apie savivaldybių valdomų įmonių dukterinių bendrovių veiklą ir rezultatus forma</t>
  </si>
  <si>
    <t xml:space="preserve">     UAB „Klaipėdos transportas“</t>
  </si>
  <si>
    <t>UAB „Klaipėdos autobusų parkas“</t>
  </si>
  <si>
    <t>UAB Pramonės energija</t>
  </si>
  <si>
    <t>UAB „Vilniaus šilumos tinklai“</t>
  </si>
  <si>
    <t>UAB Miesto energija</t>
  </si>
  <si>
    <t>Patronuojančioji įmonė</t>
  </si>
  <si>
    <t xml:space="preserve">LENTELĖSE DUOMENYS PATEIKIAMI TŪKSTANČIAIS EURŲ (JEI NENURODYTA KITAIP), VIENO SKAIČIAUS PO KABLELIO TIKSLUMU </t>
  </si>
  <si>
    <t>Per vienus metus gautinos sumos</t>
  </si>
  <si>
    <t>Trumpalaikės investicijos</t>
  </si>
  <si>
    <t>Įstatinis kapitalas</t>
  </si>
  <si>
    <r>
      <t xml:space="preserve">Paskirstytinasis pelnas (nuostoliai) </t>
    </r>
    <r>
      <rPr>
        <i/>
        <sz val="9"/>
        <rFont val="Calibri"/>
        <family val="2"/>
        <scheme val="minor"/>
      </rPr>
      <t>(iš kurio paskiriami dividendai)</t>
    </r>
  </si>
  <si>
    <t>Skirstant ataskaitinio laikotarpio pelną akcininkams paskirti dividendai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</si>
</sst>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6">
    <font>
      <sz val="11"/>
      <color theme="1"/>
      <name val="Calibri"/>
      <family val="2"/>
      <charset val="186"/>
      <scheme val="minor"/>
    </font>
    <font>
      <sz val="11"/>
      <color theme="1"/>
      <name val="Calibri"/>
      <family val="2"/>
      <scheme val="minor"/>
    </font>
    <font>
      <sz val="11"/>
      <color theme="1"/>
      <name val="Calibri"/>
      <family val="2"/>
      <charset val="186"/>
      <scheme val="minor"/>
    </font>
    <font>
      <sz val="9"/>
      <name val="Calibri"/>
      <family val="2"/>
      <scheme val="minor"/>
    </font>
    <font>
      <b/>
      <sz val="11"/>
      <color theme="1"/>
      <name val="Calibri"/>
      <family val="2"/>
      <scheme val="minor"/>
    </font>
    <font>
      <b/>
      <sz val="9"/>
      <name val="Calibri"/>
      <family val="2"/>
      <scheme val="minor"/>
    </font>
    <font>
      <sz val="9"/>
      <color theme="0"/>
      <name val="Calibri"/>
      <family val="2"/>
      <scheme val="minor"/>
    </font>
    <font>
      <sz val="9"/>
      <color theme="1"/>
      <name val="Calibri"/>
      <family val="2"/>
      <scheme val="minor"/>
    </font>
    <font>
      <b/>
      <sz val="9"/>
      <color theme="0"/>
      <name val="Calibri"/>
      <family val="2"/>
      <scheme val="minor"/>
    </font>
    <font>
      <i/>
      <sz val="9"/>
      <name val="Calibri"/>
      <family val="2"/>
      <scheme val="minor"/>
    </font>
    <font>
      <b/>
      <i/>
      <sz val="9"/>
      <color indexed="10"/>
      <name val="Calibri"/>
      <family val="2"/>
      <charset val="186"/>
    </font>
    <font>
      <i/>
      <sz val="9"/>
      <name val="Calibri"/>
      <family val="2"/>
    </font>
    <font>
      <sz val="9"/>
      <name val="Calibri"/>
      <family val="2"/>
      <charset val="186"/>
      <scheme val="minor"/>
    </font>
    <font>
      <b/>
      <sz val="9"/>
      <color rgb="FFFF0000"/>
      <name val="Calibri"/>
      <family val="2"/>
      <scheme val="minor"/>
    </font>
    <font>
      <i/>
      <sz val="9"/>
      <name val="Calibri"/>
      <family val="2"/>
      <charset val="186"/>
      <scheme val="minor"/>
    </font>
    <font>
      <b/>
      <sz val="9"/>
      <color theme="1"/>
      <name val="Calibri"/>
      <family val="2"/>
      <scheme val="minor"/>
    </font>
    <font>
      <b/>
      <u/>
      <sz val="9"/>
      <name val="Calibri"/>
      <family val="2"/>
      <charset val="186"/>
    </font>
    <font>
      <b/>
      <sz val="9"/>
      <name val="Calibri"/>
      <family val="2"/>
    </font>
    <font>
      <b/>
      <sz val="14"/>
      <name val="Calibri"/>
      <family val="2"/>
      <scheme val="minor"/>
    </font>
    <font>
      <sz val="9"/>
      <color indexed="81"/>
      <name val="Tahoma"/>
      <family val="2"/>
    </font>
    <font>
      <sz val="9"/>
      <color indexed="81"/>
      <name val="Tahoma"/>
      <family val="2"/>
      <charset val="186"/>
    </font>
    <font>
      <b/>
      <i/>
      <sz val="9"/>
      <color indexed="81"/>
      <name val="Tahoma"/>
      <family val="2"/>
      <charset val="186"/>
    </font>
    <font>
      <sz val="8"/>
      <name val="Arial"/>
      <family val="2"/>
    </font>
    <font>
      <sz val="9"/>
      <color theme="1"/>
      <name val="Calibri"/>
      <family val="2"/>
      <charset val="186"/>
      <scheme val="minor"/>
    </font>
    <font>
      <b/>
      <sz val="9"/>
      <color theme="0"/>
      <name val="Calibri"/>
      <family val="2"/>
      <charset val="186"/>
      <scheme val="minor"/>
    </font>
    <font>
      <b/>
      <i/>
      <sz val="9"/>
      <color theme="1"/>
      <name val="Calibri"/>
      <family val="2"/>
      <charset val="186"/>
      <scheme val="minor"/>
    </font>
    <font>
      <b/>
      <sz val="9"/>
      <color theme="1"/>
      <name val="Calibri"/>
      <family val="2"/>
      <charset val="186"/>
      <scheme val="minor"/>
    </font>
    <font>
      <sz val="11"/>
      <color theme="1"/>
      <name val="Calibri"/>
      <family val="2"/>
      <scheme val="minor"/>
    </font>
    <font>
      <sz val="9"/>
      <color rgb="FFFF0000"/>
      <name val="Calibri"/>
      <family val="2"/>
      <charset val="186"/>
      <scheme val="minor"/>
    </font>
    <font>
      <b/>
      <sz val="9"/>
      <color rgb="FFFF0000"/>
      <name val="Calibri"/>
      <family val="2"/>
      <charset val="186"/>
      <scheme val="minor"/>
    </font>
    <font>
      <u/>
      <sz val="9"/>
      <color indexed="81"/>
      <name val="Tahoma"/>
      <family val="2"/>
      <charset val="186"/>
    </font>
    <font>
      <b/>
      <sz val="9"/>
      <name val="Calibri"/>
      <family val="2"/>
      <charset val="186"/>
      <scheme val="minor"/>
    </font>
    <font>
      <sz val="10"/>
      <color rgb="FF000000"/>
      <name val="Segoe UI"/>
      <family val="2"/>
      <charset val="186"/>
    </font>
    <font>
      <sz val="10"/>
      <color rgb="FF000000"/>
      <name val="Times New Roman"/>
      <family val="1"/>
      <charset val="186"/>
    </font>
    <font>
      <sz val="10"/>
      <name val="Times New Roman"/>
      <family val="1"/>
      <charset val="186"/>
    </font>
    <font>
      <b/>
      <sz val="12"/>
      <name val="Calibri"/>
      <family val="2"/>
      <charset val="186"/>
      <scheme val="minor"/>
    </font>
    <font>
      <b/>
      <sz val="12"/>
      <name val="Calibri"/>
      <family val="2"/>
      <scheme val="minor"/>
    </font>
    <font>
      <sz val="8"/>
      <name val="Calibri"/>
      <family val="2"/>
      <charset val="186"/>
      <scheme val="minor"/>
    </font>
    <font>
      <i/>
      <sz val="9"/>
      <color theme="1"/>
      <name val="Calibri"/>
      <family val="2"/>
      <charset val="186"/>
      <scheme val="minor"/>
    </font>
    <font>
      <sz val="12"/>
      <name val="Times New Roman"/>
      <family val="1"/>
      <charset val="186"/>
    </font>
    <font>
      <i/>
      <sz val="9"/>
      <color rgb="FFFF0000"/>
      <name val="Calibri"/>
      <family val="2"/>
      <scheme val="minor"/>
    </font>
    <font>
      <sz val="10"/>
      <color theme="1"/>
      <name val="Calibri"/>
      <family val="2"/>
      <charset val="186"/>
      <scheme val="minor"/>
    </font>
    <font>
      <sz val="10"/>
      <name val="Calibri"/>
      <family val="2"/>
      <charset val="186"/>
      <scheme val="minor"/>
    </font>
    <font>
      <sz val="11"/>
      <color theme="0"/>
      <name val="Calibri"/>
      <family val="2"/>
      <charset val="186"/>
      <scheme val="minor"/>
    </font>
    <font>
      <sz val="12"/>
      <name val="Calibri"/>
      <family val="2"/>
      <scheme val="minor"/>
    </font>
    <font>
      <b/>
      <sz val="11"/>
      <color theme="1"/>
      <name val="Calibri"/>
      <family val="2"/>
      <charset val="186"/>
      <scheme val="minor"/>
    </font>
    <font>
      <sz val="9"/>
      <color rgb="FFFF0000"/>
      <name val="Calibri"/>
      <family val="2"/>
      <scheme val="minor"/>
    </font>
    <font>
      <sz val="9"/>
      <color rgb="FF000000"/>
      <name val="Calibri"/>
      <family val="2"/>
      <scheme val="minor"/>
    </font>
    <font>
      <b/>
      <sz val="9"/>
      <color rgb="FF000000"/>
      <name val="Calibri"/>
      <family val="2"/>
      <charset val="186"/>
      <scheme val="minor"/>
    </font>
    <font>
      <b/>
      <i/>
      <sz val="9"/>
      <color rgb="FF000000"/>
      <name val="Calibri"/>
      <family val="2"/>
      <charset val="186"/>
      <scheme val="minor"/>
    </font>
    <font>
      <sz val="9"/>
      <color rgb="FF000000"/>
      <name val="Calibri"/>
      <family val="2"/>
      <charset val="186"/>
      <scheme val="minor"/>
    </font>
    <font>
      <b/>
      <u/>
      <sz val="9"/>
      <color rgb="FFC00000"/>
      <name val="Calibri"/>
      <family val="2"/>
      <charset val="186"/>
      <scheme val="minor"/>
    </font>
    <font>
      <b/>
      <i/>
      <u/>
      <sz val="9"/>
      <color rgb="FFFF0000"/>
      <name val="Calibri"/>
      <family val="2"/>
      <charset val="186"/>
      <scheme val="minor"/>
    </font>
    <font>
      <b/>
      <u/>
      <sz val="9"/>
      <color rgb="FFFF0000"/>
      <name val="Calibri"/>
      <family val="2"/>
      <charset val="186"/>
      <scheme val="minor"/>
    </font>
    <font>
      <sz val="10"/>
      <color theme="1"/>
      <name val="Calibri"/>
      <family val="2"/>
      <charset val="186"/>
    </font>
    <font>
      <sz val="10"/>
      <name val="Calibri"/>
      <family val="2"/>
      <charset val="186"/>
    </font>
  </fonts>
  <fills count="12">
    <fill>
      <patternFill patternType="none"/>
    </fill>
    <fill>
      <patternFill patternType="gray125"/>
    </fill>
    <fill>
      <patternFill patternType="solid">
        <fgColor rgb="FF808080"/>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4"/>
        <bgColor indexed="64"/>
      </patternFill>
    </fill>
    <fill>
      <patternFill patternType="solid">
        <fgColor rgb="FFFFFFFF"/>
        <bgColor indexed="64"/>
      </patternFill>
    </fill>
    <fill>
      <patternFill patternType="solid">
        <fgColor theme="0"/>
        <bgColor indexed="64"/>
      </patternFill>
    </fill>
    <fill>
      <patternFill patternType="solid">
        <fgColor rgb="FF4F81BD"/>
        <bgColor indexed="64"/>
      </patternFill>
    </fill>
    <fill>
      <patternFill patternType="solid">
        <fgColor rgb="FFEAF0F6"/>
        <bgColor indexed="64"/>
      </patternFill>
    </fill>
    <fill>
      <patternFill patternType="solid">
        <fgColor theme="3" tint="0.39997558519241921"/>
        <bgColor indexed="64"/>
      </patternFill>
    </fill>
    <fill>
      <patternFill patternType="solid">
        <fgColor theme="1" tint="0.499984740745262"/>
        <bgColor indexed="64"/>
      </patternFill>
    </fill>
  </fills>
  <borders count="214">
    <border>
      <left/>
      <right/>
      <top/>
      <bottom/>
      <diagonal/>
    </border>
    <border>
      <left/>
      <right/>
      <top/>
      <bottom style="thin">
        <color indexed="64"/>
      </bottom>
      <diagonal/>
    </border>
    <border>
      <left/>
      <right/>
      <top/>
      <bottom style="medium">
        <color rgb="FF808080"/>
      </bottom>
      <diagonal/>
    </border>
    <border>
      <left/>
      <right style="medium">
        <color rgb="FF808080"/>
      </right>
      <top/>
      <bottom/>
      <diagonal/>
    </border>
    <border>
      <left/>
      <right/>
      <top style="thin">
        <color rgb="FFFFFFFF"/>
      </top>
      <bottom/>
      <diagonal/>
    </border>
    <border>
      <left/>
      <right/>
      <top style="thin">
        <color rgb="FFFFFFFF"/>
      </top>
      <bottom style="thin">
        <color rgb="FFFFFFFF"/>
      </bottom>
      <diagonal/>
    </border>
    <border>
      <left/>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style="thin">
        <color rgb="FFFFFFFF"/>
      </bottom>
      <diagonal/>
    </border>
    <border>
      <left/>
      <right style="thin">
        <color rgb="FFFFFFFF"/>
      </right>
      <top/>
      <bottom/>
      <diagonal/>
    </border>
    <border>
      <left/>
      <right style="thin">
        <color rgb="FFFFFFFF"/>
      </right>
      <top/>
      <bottom style="thin">
        <color theme="0"/>
      </bottom>
      <diagonal/>
    </border>
    <border>
      <left/>
      <right style="thin">
        <color theme="0"/>
      </right>
      <top/>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style="thin">
        <color theme="0"/>
      </top>
      <bottom style="thin">
        <color theme="0"/>
      </bottom>
      <diagonal/>
    </border>
    <border>
      <left style="medium">
        <color theme="0"/>
      </left>
      <right/>
      <top style="medium">
        <color theme="0"/>
      </top>
      <bottom style="medium">
        <color theme="0"/>
      </bottom>
      <diagonal/>
    </border>
    <border>
      <left/>
      <right style="medium">
        <color theme="0"/>
      </right>
      <top/>
      <bottom/>
      <diagonal/>
    </border>
    <border>
      <left style="medium">
        <color theme="0"/>
      </left>
      <right style="medium">
        <color theme="0"/>
      </right>
      <top/>
      <bottom/>
      <diagonal/>
    </border>
    <border>
      <left style="medium">
        <color theme="0"/>
      </left>
      <right/>
      <top/>
      <bottom/>
      <diagonal/>
    </border>
    <border>
      <left/>
      <right style="medium">
        <color theme="0"/>
      </right>
      <top style="thin">
        <color theme="0"/>
      </top>
      <bottom style="thin">
        <color theme="0"/>
      </bottom>
      <diagonal/>
    </border>
    <border>
      <left/>
      <right style="medium">
        <color theme="0"/>
      </right>
      <top/>
      <bottom style="thin">
        <color indexed="64"/>
      </bottom>
      <diagonal/>
    </border>
    <border>
      <left/>
      <right style="thin">
        <color indexed="64"/>
      </right>
      <top style="thin">
        <color indexed="64"/>
      </top>
      <bottom style="thin">
        <color indexed="64"/>
      </bottom>
      <diagonal/>
    </border>
    <border>
      <left/>
      <right/>
      <top style="thin">
        <color theme="0"/>
      </top>
      <bottom style="thin">
        <color theme="0"/>
      </bottom>
      <diagonal/>
    </border>
    <border>
      <left/>
      <right/>
      <top style="medium">
        <color theme="0"/>
      </top>
      <bottom/>
      <diagonal/>
    </border>
    <border>
      <left/>
      <right style="medium">
        <color theme="0"/>
      </right>
      <top style="thin">
        <color theme="0"/>
      </top>
      <bottom style="medium">
        <color theme="0"/>
      </bottom>
      <diagonal/>
    </border>
    <border>
      <left/>
      <right/>
      <top style="thin">
        <color theme="0"/>
      </top>
      <bottom style="medium">
        <color theme="0"/>
      </bottom>
      <diagonal/>
    </border>
    <border>
      <left/>
      <right style="medium">
        <color theme="0"/>
      </right>
      <top style="medium">
        <color theme="0"/>
      </top>
      <bottom style="medium">
        <color theme="0"/>
      </bottom>
      <diagonal/>
    </border>
    <border>
      <left/>
      <right/>
      <top style="thin">
        <color theme="0"/>
      </top>
      <bottom/>
      <diagonal/>
    </border>
    <border>
      <left/>
      <right style="medium">
        <color theme="0"/>
      </right>
      <top style="medium">
        <color theme="0"/>
      </top>
      <bottom/>
      <diagonal/>
    </border>
    <border>
      <left style="thin">
        <color theme="0"/>
      </left>
      <right style="thin">
        <color theme="0"/>
      </right>
      <top/>
      <bottom style="thin">
        <color theme="0"/>
      </bottom>
      <diagonal/>
    </border>
    <border>
      <left/>
      <right style="thin">
        <color theme="0"/>
      </right>
      <top/>
      <bottom style="thin">
        <color rgb="FFFFFFFF"/>
      </bottom>
      <diagonal/>
    </border>
    <border>
      <left/>
      <right/>
      <top/>
      <bottom style="medium">
        <color theme="0"/>
      </bottom>
      <diagonal/>
    </border>
    <border>
      <left/>
      <right/>
      <top style="medium">
        <color theme="0"/>
      </top>
      <bottom style="medium">
        <color theme="0"/>
      </bottom>
      <diagonal/>
    </border>
    <border>
      <left/>
      <right style="thin">
        <color theme="0"/>
      </right>
      <top/>
      <bottom style="thin">
        <color theme="0"/>
      </bottom>
      <diagonal/>
    </border>
    <border>
      <left style="thin">
        <color theme="0"/>
      </left>
      <right/>
      <top/>
      <bottom style="thin">
        <color theme="0"/>
      </bottom>
      <diagonal/>
    </border>
    <border>
      <left/>
      <right/>
      <top/>
      <bottom style="thin">
        <color theme="0"/>
      </bottom>
      <diagonal/>
    </border>
    <border>
      <left/>
      <right/>
      <top/>
      <bottom style="medium">
        <color theme="0" tint="-0.34998626667073579"/>
      </bottom>
      <diagonal/>
    </border>
    <border>
      <left style="thin">
        <color rgb="FFFFFFFF"/>
      </left>
      <right style="thin">
        <color theme="0"/>
      </right>
      <top/>
      <bottom/>
      <diagonal/>
    </border>
    <border>
      <left style="thin">
        <color rgb="FFFFFFFF"/>
      </left>
      <right style="thin">
        <color theme="0"/>
      </right>
      <top style="medium">
        <color rgb="FF808080"/>
      </top>
      <bottom/>
      <diagonal/>
    </border>
    <border>
      <left style="thin">
        <color theme="0"/>
      </left>
      <right style="thin">
        <color rgb="FFFFFFFF"/>
      </right>
      <top style="thin">
        <color rgb="FFFFFFFF"/>
      </top>
      <bottom style="thin">
        <color rgb="FFFFFFFF"/>
      </bottom>
      <diagonal/>
    </border>
    <border>
      <left style="thin">
        <color theme="0"/>
      </left>
      <right style="thin">
        <color theme="0"/>
      </right>
      <top/>
      <bottom/>
      <diagonal/>
    </border>
    <border>
      <left/>
      <right style="thin">
        <color theme="0"/>
      </right>
      <top style="thin">
        <color rgb="FFFFFFFF"/>
      </top>
      <bottom style="thin">
        <color rgb="FFFFFFFF"/>
      </bottom>
      <diagonal/>
    </border>
    <border>
      <left/>
      <right style="thin">
        <color theme="0"/>
      </right>
      <top style="medium">
        <color rgb="FF808080"/>
      </top>
      <bottom/>
      <diagonal/>
    </border>
    <border>
      <left/>
      <right style="thin">
        <color theme="0"/>
      </right>
      <top style="thin">
        <color rgb="FFFFFFFF"/>
      </top>
      <bottom/>
      <diagonal/>
    </border>
    <border>
      <left/>
      <right style="thin">
        <color theme="0"/>
      </right>
      <top style="medium">
        <color rgb="FF808080"/>
      </top>
      <bottom style="thin">
        <color rgb="FFFFFFFF"/>
      </bottom>
      <diagonal/>
    </border>
    <border>
      <left style="thin">
        <color theme="0"/>
      </left>
      <right style="thin">
        <color rgb="FFFFFFFF"/>
      </right>
      <top/>
      <bottom/>
      <diagonal/>
    </border>
    <border>
      <left/>
      <right style="medium">
        <color theme="0"/>
      </right>
      <top style="medium">
        <color rgb="FF808080"/>
      </top>
      <bottom style="thin">
        <color rgb="FFFFFFFF"/>
      </bottom>
      <diagonal/>
    </border>
    <border>
      <left/>
      <right style="medium">
        <color theme="0"/>
      </right>
      <top style="thin">
        <color rgb="FFFFFFFF"/>
      </top>
      <bottom style="thin">
        <color rgb="FFFFFFFF"/>
      </bottom>
      <diagonal/>
    </border>
    <border>
      <left style="thin">
        <color rgb="FFFFFFFF"/>
      </left>
      <right/>
      <top/>
      <bottom style="thin">
        <color rgb="FFFFFFFF"/>
      </bottom>
      <diagonal/>
    </border>
    <border>
      <left style="thin">
        <color rgb="FFFFFFFF"/>
      </left>
      <right/>
      <top/>
      <bottom/>
      <diagonal/>
    </border>
    <border>
      <left style="thin">
        <color theme="0"/>
      </left>
      <right/>
      <top style="medium">
        <color rgb="FF808080"/>
      </top>
      <bottom style="thin">
        <color rgb="FFFFFFFF"/>
      </bottom>
      <diagonal/>
    </border>
    <border>
      <left style="thin">
        <color theme="0"/>
      </left>
      <right/>
      <top style="thin">
        <color rgb="FFFFFFFF"/>
      </top>
      <bottom/>
      <diagonal/>
    </border>
    <border>
      <left style="thin">
        <color theme="0"/>
      </left>
      <right/>
      <top/>
      <bottom/>
      <diagonal/>
    </border>
    <border>
      <left style="thin">
        <color theme="0"/>
      </left>
      <right/>
      <top style="thin">
        <color rgb="FFFFFFFF"/>
      </top>
      <bottom style="thin">
        <color rgb="FFFFFFFF"/>
      </bottom>
      <diagonal/>
    </border>
    <border>
      <left style="thin">
        <color rgb="FFFFFFFF"/>
      </left>
      <right/>
      <top style="thin">
        <color rgb="FFFFFFFF"/>
      </top>
      <bottom style="thin">
        <color rgb="FFFFFFFF"/>
      </bottom>
      <diagonal/>
    </border>
    <border>
      <left style="thin">
        <color theme="0"/>
      </left>
      <right/>
      <top style="medium">
        <color rgb="FF808080"/>
      </top>
      <bottom/>
      <diagonal/>
    </border>
    <border>
      <left style="thin">
        <color rgb="FFFFFFFF"/>
      </left>
      <right/>
      <top style="thin">
        <color rgb="FFFFFFFF"/>
      </top>
      <bottom/>
      <diagonal/>
    </border>
    <border>
      <left/>
      <right style="thin">
        <color indexed="64"/>
      </right>
      <top style="thin">
        <color indexed="64"/>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right style="medium">
        <color rgb="FF0070C0"/>
      </right>
      <top/>
      <bottom style="thin">
        <color rgb="FFFFFFFF"/>
      </bottom>
      <diagonal/>
    </border>
    <border>
      <left/>
      <right style="medium">
        <color rgb="FF0070C0"/>
      </right>
      <top style="thin">
        <color rgb="FFFFFFFF"/>
      </top>
      <bottom style="thin">
        <color rgb="FFFFFFFF"/>
      </bottom>
      <diagonal/>
    </border>
    <border>
      <left/>
      <right style="medium">
        <color rgb="FF0070C0"/>
      </right>
      <top style="thin">
        <color rgb="FFFFFFFF"/>
      </top>
      <bottom/>
      <diagonal/>
    </border>
    <border>
      <left style="thin">
        <color rgb="FFFFFFFF"/>
      </left>
      <right style="medium">
        <color rgb="FF0070C0"/>
      </right>
      <top/>
      <bottom style="thin">
        <color rgb="FFFFFFFF"/>
      </bottom>
      <diagonal/>
    </border>
    <border>
      <left style="thin">
        <color rgb="FFFFFFFF"/>
      </left>
      <right style="medium">
        <color rgb="FF0070C0"/>
      </right>
      <top/>
      <bottom/>
      <diagonal/>
    </border>
    <border>
      <left/>
      <right style="medium">
        <color rgb="FF0070C0"/>
      </right>
      <top/>
      <bottom style="thin">
        <color theme="0"/>
      </bottom>
      <diagonal/>
    </border>
    <border>
      <left style="medium">
        <color rgb="FF0070C0"/>
      </left>
      <right/>
      <top/>
      <bottom style="medium">
        <color rgb="FF808080"/>
      </bottom>
      <diagonal/>
    </border>
    <border>
      <left/>
      <right style="medium">
        <color rgb="FF0070C0"/>
      </right>
      <top/>
      <bottom style="medium">
        <color rgb="FF808080"/>
      </bottom>
      <diagonal/>
    </border>
    <border>
      <left style="thin">
        <color theme="0"/>
      </left>
      <right style="medium">
        <color rgb="FF0070C0"/>
      </right>
      <top style="medium">
        <color rgb="FF808080"/>
      </top>
      <bottom style="thin">
        <color rgb="FFFFFFFF"/>
      </bottom>
      <diagonal/>
    </border>
    <border>
      <left style="thin">
        <color theme="0"/>
      </left>
      <right style="medium">
        <color rgb="FF0070C0"/>
      </right>
      <top style="thin">
        <color rgb="FFFFFFFF"/>
      </top>
      <bottom/>
      <diagonal/>
    </border>
    <border>
      <left style="thin">
        <color theme="0"/>
      </left>
      <right style="medium">
        <color rgb="FF0070C0"/>
      </right>
      <top/>
      <bottom style="thin">
        <color theme="0"/>
      </bottom>
      <diagonal/>
    </border>
    <border>
      <left style="thin">
        <color theme="0"/>
      </left>
      <right style="medium">
        <color rgb="FF0070C0"/>
      </right>
      <top style="thin">
        <color theme="0"/>
      </top>
      <bottom/>
      <diagonal/>
    </border>
    <border>
      <left style="thin">
        <color theme="0"/>
      </left>
      <right style="medium">
        <color rgb="FF0070C0"/>
      </right>
      <top/>
      <bottom/>
      <diagonal/>
    </border>
    <border>
      <left style="thin">
        <color theme="0"/>
      </left>
      <right style="medium">
        <color rgb="FF0070C0"/>
      </right>
      <top style="thin">
        <color rgb="FFFFFFFF"/>
      </top>
      <bottom style="thin">
        <color rgb="FFFFFFFF"/>
      </bottom>
      <diagonal/>
    </border>
    <border>
      <left style="thin">
        <color rgb="FFFFFFFF"/>
      </left>
      <right style="medium">
        <color rgb="FF0070C0"/>
      </right>
      <top style="thin">
        <color rgb="FFFFFFFF"/>
      </top>
      <bottom style="thin">
        <color rgb="FFFFFFFF"/>
      </bottom>
      <diagonal/>
    </border>
    <border>
      <left/>
      <right style="medium">
        <color rgb="FF0070C0"/>
      </right>
      <top style="medium">
        <color rgb="FF808080"/>
      </top>
      <bottom style="thin">
        <color rgb="FFFFFFFF"/>
      </bottom>
      <diagonal/>
    </border>
    <border>
      <left style="medium">
        <color rgb="FF0070C0"/>
      </left>
      <right/>
      <top/>
      <bottom style="medium">
        <color theme="0" tint="-0.34998626667073579"/>
      </bottom>
      <diagonal/>
    </border>
    <border>
      <left style="medium">
        <color theme="0"/>
      </left>
      <right style="medium">
        <color rgb="FF0070C0"/>
      </right>
      <top style="thin">
        <color rgb="FFFFFFFF"/>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thin">
        <color theme="0"/>
      </left>
      <right/>
      <top style="medium">
        <color rgb="FF0070C0"/>
      </top>
      <bottom/>
      <diagonal/>
    </border>
    <border>
      <left/>
      <right style="thin">
        <color theme="0"/>
      </right>
      <top style="medium">
        <color rgb="FF0070C0"/>
      </top>
      <bottom/>
      <diagonal/>
    </border>
    <border>
      <left style="thin">
        <color theme="0"/>
      </left>
      <right style="thin">
        <color theme="0"/>
      </right>
      <top style="medium">
        <color rgb="FF0070C0"/>
      </top>
      <bottom/>
      <diagonal/>
    </border>
    <border>
      <left style="medium">
        <color theme="0"/>
      </left>
      <right style="medium">
        <color rgb="FF0070C0"/>
      </right>
      <top/>
      <bottom/>
      <diagonal/>
    </border>
    <border>
      <left style="thin">
        <color indexed="64"/>
      </left>
      <right style="medium">
        <color rgb="FF0070C0"/>
      </right>
      <top/>
      <bottom/>
      <diagonal/>
    </border>
    <border>
      <left style="thin">
        <color theme="0"/>
      </left>
      <right/>
      <top/>
      <bottom style="medium">
        <color rgb="FF0070C0"/>
      </bottom>
      <diagonal/>
    </border>
    <border>
      <left/>
      <right style="medium">
        <color theme="0"/>
      </right>
      <top/>
      <bottom style="medium">
        <color rgb="FF0070C0"/>
      </bottom>
      <diagonal/>
    </border>
    <border>
      <left style="medium">
        <color theme="0"/>
      </left>
      <right style="medium">
        <color theme="0"/>
      </right>
      <top/>
      <bottom style="medium">
        <color rgb="FF0070C0"/>
      </bottom>
      <diagonal/>
    </border>
    <border>
      <left style="thin">
        <color theme="0"/>
      </left>
      <right style="medium">
        <color rgb="FF0070C0"/>
      </right>
      <top style="medium">
        <color rgb="FF0070C0"/>
      </top>
      <bottom/>
      <diagonal/>
    </border>
    <border>
      <left style="thin">
        <color indexed="64"/>
      </left>
      <right/>
      <top/>
      <bottom/>
      <diagonal/>
    </border>
    <border>
      <left style="medium">
        <color theme="0" tint="-0.34998626667073579"/>
      </left>
      <right/>
      <top/>
      <bottom/>
      <diagonal/>
    </border>
    <border>
      <left style="medium">
        <color theme="0" tint="-0.34998626667073579"/>
      </left>
      <right style="medium">
        <color theme="0"/>
      </right>
      <top/>
      <bottom/>
      <diagonal/>
    </border>
    <border>
      <left style="medium">
        <color theme="0" tint="-0.34998626667073579"/>
      </left>
      <right style="thin">
        <color indexed="64"/>
      </right>
      <top/>
      <bottom/>
      <diagonal/>
    </border>
    <border>
      <left style="thin">
        <color rgb="FFFFFFFF"/>
      </left>
      <right style="medium">
        <color rgb="FF0070C0"/>
      </right>
      <top style="thin">
        <color rgb="FFFFFFFF"/>
      </top>
      <bottom/>
      <diagonal/>
    </border>
    <border>
      <left style="thin">
        <color rgb="FFFFFFFF"/>
      </left>
      <right style="medium">
        <color rgb="FF0070C0"/>
      </right>
      <top/>
      <bottom style="thin">
        <color theme="0"/>
      </bottom>
      <diagonal/>
    </border>
    <border>
      <left style="medium">
        <color rgb="FF0070C0"/>
      </left>
      <right/>
      <top/>
      <bottom style="thin">
        <color theme="0"/>
      </bottom>
      <diagonal/>
    </border>
    <border>
      <left style="medium">
        <color rgb="FF0070C0"/>
      </left>
      <right/>
      <top style="thin">
        <color theme="0"/>
      </top>
      <bottom/>
      <diagonal/>
    </border>
    <border>
      <left/>
      <right style="medium">
        <color rgb="FF0070C0"/>
      </right>
      <top style="thin">
        <color theme="0"/>
      </top>
      <bottom/>
      <diagonal/>
    </border>
    <border>
      <left style="medium">
        <color rgb="FF0070C0"/>
      </left>
      <right/>
      <top style="thin">
        <color theme="4"/>
      </top>
      <bottom style="medium">
        <color rgb="FF808080"/>
      </bottom>
      <diagonal/>
    </border>
    <border>
      <left style="thin">
        <color rgb="FFFFFFFF"/>
      </left>
      <right style="thin">
        <color rgb="FFFFFFFF"/>
      </right>
      <top style="thin">
        <color rgb="FFFFFFFF"/>
      </top>
      <bottom style="thin">
        <color rgb="FFFFFFFF"/>
      </bottom>
      <diagonal/>
    </border>
    <border>
      <left/>
      <right style="thin">
        <color theme="0"/>
      </right>
      <top style="thin">
        <color theme="0"/>
      </top>
      <bottom style="thin">
        <color theme="0"/>
      </bottom>
      <diagonal/>
    </border>
    <border>
      <left style="thick">
        <color rgb="FF4F81BD"/>
      </left>
      <right/>
      <top style="thick">
        <color rgb="FF4F81BD"/>
      </top>
      <bottom/>
      <diagonal/>
    </border>
    <border>
      <left/>
      <right/>
      <top style="thick">
        <color rgb="FF4F81BD"/>
      </top>
      <bottom/>
      <diagonal/>
    </border>
    <border>
      <left/>
      <right style="thick">
        <color rgb="FF4F81BD"/>
      </right>
      <top style="thick">
        <color rgb="FF4F81BD"/>
      </top>
      <bottom/>
      <diagonal/>
    </border>
    <border>
      <left style="thick">
        <color rgb="FF4F81BD"/>
      </left>
      <right/>
      <top/>
      <bottom/>
      <diagonal/>
    </border>
    <border>
      <left/>
      <right style="thick">
        <color rgb="FF4F81BD"/>
      </right>
      <top/>
      <bottom/>
      <diagonal/>
    </border>
    <border>
      <left style="thick">
        <color rgb="FF4F81BD"/>
      </left>
      <right/>
      <top/>
      <bottom style="thick">
        <color rgb="FF4F81BD"/>
      </bottom>
      <diagonal/>
    </border>
    <border>
      <left/>
      <right/>
      <top/>
      <bottom style="thick">
        <color rgb="FF4F81BD"/>
      </bottom>
      <diagonal/>
    </border>
    <border>
      <left/>
      <right style="thick">
        <color rgb="FF4F81BD"/>
      </right>
      <top/>
      <bottom style="thick">
        <color rgb="FF4F81BD"/>
      </bottom>
      <diagonal/>
    </border>
    <border>
      <left/>
      <right style="thin">
        <color theme="0"/>
      </right>
      <top/>
      <bottom style="thick">
        <color rgb="FF4F81BD"/>
      </bottom>
      <diagonal/>
    </border>
    <border>
      <left style="thin">
        <color theme="0"/>
      </left>
      <right style="thin">
        <color theme="0"/>
      </right>
      <top style="thin">
        <color rgb="FFFFFFFF"/>
      </top>
      <bottom style="thin">
        <color rgb="FFFFFFFF"/>
      </bottom>
      <diagonal/>
    </border>
    <border>
      <left style="thin">
        <color theme="0"/>
      </left>
      <right style="thin">
        <color theme="0"/>
      </right>
      <top/>
      <bottom style="thin">
        <color rgb="FFFFFFFF"/>
      </bottom>
      <diagonal/>
    </border>
    <border>
      <left style="thin">
        <color theme="0"/>
      </left>
      <right style="thin">
        <color theme="0"/>
      </right>
      <top style="thin">
        <color theme="0"/>
      </top>
      <bottom/>
      <diagonal/>
    </border>
    <border>
      <left/>
      <right/>
      <top style="thick">
        <color rgb="FF4F81BD"/>
      </top>
      <bottom style="thick">
        <color rgb="FF4F81BD"/>
      </bottom>
      <diagonal/>
    </border>
    <border>
      <left style="thick">
        <color rgb="FF4F81BD"/>
      </left>
      <right/>
      <top style="thick">
        <color rgb="FF4F81BD"/>
      </top>
      <bottom style="thick">
        <color rgb="FF4F81BD"/>
      </bottom>
      <diagonal/>
    </border>
    <border>
      <left/>
      <right style="thick">
        <color rgb="FF4F81BD"/>
      </right>
      <top style="thick">
        <color rgb="FF4F81BD"/>
      </top>
      <bottom style="thick">
        <color rgb="FF4F81BD"/>
      </bottom>
      <diagonal/>
    </border>
    <border>
      <left/>
      <right style="thin">
        <color theme="0"/>
      </right>
      <top style="thick">
        <color rgb="FF4F81BD"/>
      </top>
      <bottom/>
      <diagonal/>
    </border>
    <border>
      <left/>
      <right/>
      <top style="thin">
        <color rgb="FFFFFFFF"/>
      </top>
      <bottom style="thick">
        <color rgb="FF4F81BD"/>
      </bottom>
      <diagonal/>
    </border>
    <border>
      <left/>
      <right style="thin">
        <color theme="0"/>
      </right>
      <top style="thin">
        <color rgb="FFFFFFFF"/>
      </top>
      <bottom style="thick">
        <color rgb="FF4F81BD"/>
      </bottom>
      <diagonal/>
    </border>
    <border>
      <left style="thin">
        <color rgb="FF4F81BD"/>
      </left>
      <right/>
      <top/>
      <bottom/>
      <diagonal/>
    </border>
    <border>
      <left/>
      <right style="thin">
        <color rgb="FF4F81BD"/>
      </right>
      <top/>
      <bottom/>
      <diagonal/>
    </border>
    <border>
      <left/>
      <right style="thin">
        <color rgb="FF4F81BD"/>
      </right>
      <top/>
      <bottom style="thin">
        <color rgb="FFFFFFFF"/>
      </bottom>
      <diagonal/>
    </border>
    <border>
      <left style="thin">
        <color rgb="FF4F81BD"/>
      </left>
      <right/>
      <top/>
      <bottom style="thin">
        <color rgb="FF4F81BD"/>
      </bottom>
      <diagonal/>
    </border>
    <border>
      <left/>
      <right/>
      <top/>
      <bottom style="thin">
        <color rgb="FF4F81BD"/>
      </bottom>
      <diagonal/>
    </border>
    <border>
      <left/>
      <right/>
      <top style="thin">
        <color rgb="FFFFFFFF"/>
      </top>
      <bottom style="thin">
        <color rgb="FF4F81BD"/>
      </bottom>
      <diagonal/>
    </border>
    <border>
      <left/>
      <right style="thin">
        <color rgb="FF4F81BD"/>
      </right>
      <top style="thin">
        <color rgb="FFFFFFFF"/>
      </top>
      <bottom style="thin">
        <color rgb="FF4F81BD"/>
      </bottom>
      <diagonal/>
    </border>
    <border>
      <left/>
      <right style="thick">
        <color rgb="FF4F81BD"/>
      </right>
      <top style="thin">
        <color rgb="FFFFFFFF"/>
      </top>
      <bottom style="thin">
        <color rgb="FFFFFFFF"/>
      </bottom>
      <diagonal/>
    </border>
    <border>
      <left style="medium">
        <color theme="0"/>
      </left>
      <right style="medium">
        <color theme="0"/>
      </right>
      <top style="medium">
        <color theme="0"/>
      </top>
      <bottom/>
      <diagonal/>
    </border>
    <border>
      <left/>
      <right style="thin">
        <color rgb="FF4F81BD"/>
      </right>
      <top style="thin">
        <color rgb="FFFFFFFF"/>
      </top>
      <bottom style="thin">
        <color rgb="FFFFFFFF"/>
      </bottom>
      <diagonal/>
    </border>
    <border>
      <left style="thick">
        <color theme="3" tint="0.39997558519241921"/>
      </left>
      <right/>
      <top/>
      <bottom/>
      <diagonal/>
    </border>
    <border>
      <left/>
      <right style="thick">
        <color theme="3" tint="0.39997558519241921"/>
      </right>
      <top/>
      <bottom/>
      <diagonal/>
    </border>
    <border>
      <left/>
      <right style="thin">
        <color theme="0"/>
      </right>
      <top style="thin">
        <color rgb="FFFFFFFF"/>
      </top>
      <bottom style="thin">
        <color theme="0"/>
      </bottom>
      <diagonal/>
    </border>
    <border>
      <left style="thin">
        <color theme="0"/>
      </left>
      <right style="medium">
        <color rgb="FF0070C0"/>
      </right>
      <top style="thin">
        <color rgb="FFFFFFFF"/>
      </top>
      <bottom style="thin">
        <color theme="0"/>
      </bottom>
      <diagonal/>
    </border>
    <border>
      <left style="thin">
        <color theme="0"/>
      </left>
      <right style="medium">
        <color rgb="FF0070C0"/>
      </right>
      <top style="thin">
        <color theme="0"/>
      </top>
      <bottom style="thin">
        <color theme="0"/>
      </bottom>
      <diagonal/>
    </border>
    <border>
      <left/>
      <right style="thin">
        <color theme="0"/>
      </right>
      <top style="thick">
        <color rgb="FF4F81BD"/>
      </top>
      <bottom style="thick">
        <color rgb="FF4F81BD"/>
      </bottom>
      <diagonal/>
    </border>
    <border>
      <left style="thin">
        <color theme="0"/>
      </left>
      <right style="thick">
        <color rgb="FF4F81BD"/>
      </right>
      <top style="thick">
        <color rgb="FF4F81BD"/>
      </top>
      <bottom style="thick">
        <color rgb="FF4F81BD"/>
      </bottom>
      <diagonal/>
    </border>
    <border>
      <left style="thin">
        <color theme="0"/>
      </left>
      <right style="thick">
        <color rgb="FF4F81BD"/>
      </right>
      <top/>
      <bottom/>
      <diagonal/>
    </border>
    <border>
      <left/>
      <right style="thin">
        <color theme="0"/>
      </right>
      <top style="thin">
        <color theme="0"/>
      </top>
      <bottom style="thick">
        <color rgb="FF4F81BD"/>
      </bottom>
      <diagonal/>
    </border>
    <border>
      <left style="thick">
        <color rgb="FF4F81BD"/>
      </left>
      <right/>
      <top style="thick">
        <color rgb="FF4F81BD"/>
      </top>
      <bottom style="thin">
        <color rgb="FF4F81BD"/>
      </bottom>
      <diagonal/>
    </border>
    <border>
      <left/>
      <right/>
      <top style="thick">
        <color rgb="FF4F81BD"/>
      </top>
      <bottom style="thin">
        <color rgb="FF4F81BD"/>
      </bottom>
      <diagonal/>
    </border>
    <border>
      <left/>
      <right style="thick">
        <color rgb="FF4F81BD"/>
      </right>
      <top style="thick">
        <color rgb="FF4F81BD"/>
      </top>
      <bottom style="thin">
        <color rgb="FF4F81BD"/>
      </bottom>
      <diagonal/>
    </border>
    <border>
      <left/>
      <right style="medium">
        <color theme="0"/>
      </right>
      <top style="thin">
        <color rgb="FFFFFFFF"/>
      </top>
      <bottom style="thin">
        <color rgb="FF4F81BD"/>
      </bottom>
      <diagonal/>
    </border>
    <border>
      <left/>
      <right style="thick">
        <color rgb="FF4F81BD"/>
      </right>
      <top/>
      <bottom style="thin">
        <color rgb="FFFFFFFF"/>
      </bottom>
      <diagonal/>
    </border>
    <border>
      <left/>
      <right style="thick">
        <color rgb="FF4F81BD"/>
      </right>
      <top style="thin">
        <color rgb="FFFFFFFF"/>
      </top>
      <bottom/>
      <diagonal/>
    </border>
    <border>
      <left/>
      <right style="thick">
        <color rgb="FF4F81BD"/>
      </right>
      <top/>
      <bottom style="medium">
        <color theme="0" tint="-0.34998626667073579"/>
      </bottom>
      <diagonal/>
    </border>
    <border>
      <left style="thin">
        <color theme="0"/>
      </left>
      <right style="thick">
        <color rgb="FF4F81BD"/>
      </right>
      <top style="thin">
        <color rgb="FFFFFFFF"/>
      </top>
      <bottom style="thin">
        <color rgb="FFFFFFFF"/>
      </bottom>
      <diagonal/>
    </border>
    <border>
      <left style="thin">
        <color rgb="FFFFFFFF"/>
      </left>
      <right style="thick">
        <color rgb="FF4F81BD"/>
      </right>
      <top style="thin">
        <color rgb="FFFFFFFF"/>
      </top>
      <bottom style="thin">
        <color rgb="FFFFFFFF"/>
      </bottom>
      <diagonal/>
    </border>
    <border>
      <left/>
      <right style="thick">
        <color rgb="FF4F81BD"/>
      </right>
      <top/>
      <bottom style="medium">
        <color rgb="FF808080"/>
      </bottom>
      <diagonal/>
    </border>
    <border>
      <left/>
      <right style="thick">
        <color rgb="FF4F81BD"/>
      </right>
      <top style="medium">
        <color rgb="FF808080"/>
      </top>
      <bottom style="thin">
        <color rgb="FFFFFFFF"/>
      </bottom>
      <diagonal/>
    </border>
    <border>
      <left style="thin">
        <color rgb="FFFFFFFF"/>
      </left>
      <right style="thick">
        <color rgb="FF4F81BD"/>
      </right>
      <top style="thin">
        <color rgb="FFFFFFFF"/>
      </top>
      <bottom style="thin">
        <color rgb="FF4F81BD"/>
      </bottom>
      <diagonal/>
    </border>
    <border>
      <left style="thick">
        <color rgb="FF4F81BD"/>
      </left>
      <right/>
      <top/>
      <bottom style="medium">
        <color rgb="FF4F81BD"/>
      </bottom>
      <diagonal/>
    </border>
    <border>
      <left/>
      <right/>
      <top/>
      <bottom style="medium">
        <color rgb="FF4F81BD"/>
      </bottom>
      <diagonal/>
    </border>
    <border>
      <left/>
      <right style="thick">
        <color rgb="FF4F81BD"/>
      </right>
      <top/>
      <bottom style="medium">
        <color rgb="FF4F81BD"/>
      </bottom>
      <diagonal/>
    </border>
    <border>
      <left/>
      <right style="thin">
        <color theme="0"/>
      </right>
      <top/>
      <bottom style="medium">
        <color rgb="FF4F81BD"/>
      </bottom>
      <diagonal/>
    </border>
    <border>
      <left/>
      <right style="thin">
        <color theme="0"/>
      </right>
      <top/>
      <bottom style="medium">
        <color theme="0"/>
      </bottom>
      <diagonal/>
    </border>
    <border>
      <left style="thick">
        <color rgb="FF4F81BD"/>
      </left>
      <right/>
      <top style="thick">
        <color rgb="FF4F81BD"/>
      </top>
      <bottom style="thick">
        <color theme="0"/>
      </bottom>
      <diagonal/>
    </border>
    <border>
      <left/>
      <right/>
      <top style="thick">
        <color rgb="FF4F81BD"/>
      </top>
      <bottom style="thick">
        <color theme="0"/>
      </bottom>
      <diagonal/>
    </border>
    <border>
      <left/>
      <right style="thick">
        <color rgb="FF4F81BD"/>
      </right>
      <top style="thick">
        <color rgb="FF4F81BD"/>
      </top>
      <bottom style="thick">
        <color theme="0"/>
      </bottom>
      <diagonal/>
    </border>
    <border>
      <left/>
      <right/>
      <top/>
      <bottom style="thick">
        <color theme="0"/>
      </bottom>
      <diagonal/>
    </border>
    <border>
      <left/>
      <right style="thick">
        <color rgb="FF4F81BD"/>
      </right>
      <top/>
      <bottom style="thick">
        <color theme="0"/>
      </bottom>
      <diagonal/>
    </border>
    <border>
      <left/>
      <right style="thin">
        <color theme="0"/>
      </right>
      <top/>
      <bottom style="thick">
        <color theme="0"/>
      </bottom>
      <diagonal/>
    </border>
    <border>
      <left style="thick">
        <color rgb="FF4F81BD"/>
      </left>
      <right/>
      <top/>
      <bottom style="thick">
        <color theme="0"/>
      </bottom>
      <diagonal/>
    </border>
    <border>
      <left style="thin">
        <color theme="0"/>
      </left>
      <right style="thin">
        <color theme="0"/>
      </right>
      <top style="thin">
        <color theme="0"/>
      </top>
      <bottom style="medium">
        <color rgb="FF4F81BD"/>
      </bottom>
      <diagonal/>
    </border>
    <border>
      <left style="thin">
        <color theme="0"/>
      </left>
      <right style="thick">
        <color rgb="FF4F81BD"/>
      </right>
      <top/>
      <bottom style="medium">
        <color rgb="FF4F81BD"/>
      </bottom>
      <diagonal/>
    </border>
    <border>
      <left/>
      <right/>
      <top style="medium">
        <color rgb="FF4F81BD"/>
      </top>
      <bottom style="medium">
        <color rgb="FF4F81BD"/>
      </bottom>
      <diagonal/>
    </border>
    <border>
      <left style="thin">
        <color theme="0"/>
      </left>
      <right style="thin">
        <color theme="0"/>
      </right>
      <top style="medium">
        <color rgb="FF4F81BD"/>
      </top>
      <bottom style="medium">
        <color rgb="FF4F81BD"/>
      </bottom>
      <diagonal/>
    </border>
    <border>
      <left style="thin">
        <color theme="0"/>
      </left>
      <right style="thick">
        <color rgb="FF4F81BD"/>
      </right>
      <top style="medium">
        <color rgb="FF4F81BD"/>
      </top>
      <bottom style="medium">
        <color rgb="FF4F81BD"/>
      </bottom>
      <diagonal/>
    </border>
    <border>
      <left style="thick">
        <color rgb="FF4F81BD"/>
      </left>
      <right/>
      <top style="thin">
        <color rgb="FF4F81BD"/>
      </top>
      <bottom style="medium">
        <color rgb="FF4F81BD"/>
      </bottom>
      <diagonal/>
    </border>
    <border>
      <left/>
      <right/>
      <top style="thin">
        <color rgb="FF4F81BD"/>
      </top>
      <bottom style="medium">
        <color rgb="FF4F81BD"/>
      </bottom>
      <diagonal/>
    </border>
    <border>
      <left/>
      <right style="thick">
        <color rgb="FF4F81BD"/>
      </right>
      <top style="thin">
        <color rgb="FF4F81BD"/>
      </top>
      <bottom style="medium">
        <color rgb="FF4F81BD"/>
      </bottom>
      <diagonal/>
    </border>
    <border>
      <left style="thick">
        <color rgb="FF4F81BD"/>
      </left>
      <right/>
      <top style="medium">
        <color rgb="FF4F81BD"/>
      </top>
      <bottom style="medium">
        <color rgb="FF4F81BD"/>
      </bottom>
      <diagonal/>
    </border>
    <border>
      <left/>
      <right style="thick">
        <color rgb="FF4F81BD"/>
      </right>
      <top style="medium">
        <color rgb="FF4F81BD"/>
      </top>
      <bottom style="medium">
        <color rgb="FF4F81BD"/>
      </bottom>
      <diagonal/>
    </border>
    <border>
      <left/>
      <right style="thin">
        <color theme="0"/>
      </right>
      <top style="thick">
        <color rgb="FF4F81BD"/>
      </top>
      <bottom style="thin">
        <color rgb="FFFFFFFF"/>
      </bottom>
      <diagonal/>
    </border>
    <border>
      <left/>
      <right/>
      <top style="thick">
        <color rgb="FF4F81BD"/>
      </top>
      <bottom style="thin">
        <color rgb="FFFFFFFF"/>
      </bottom>
      <diagonal/>
    </border>
    <border>
      <left/>
      <right style="thin">
        <color theme="0"/>
      </right>
      <top style="medium">
        <color rgb="FF4F81BD"/>
      </top>
      <bottom style="medium">
        <color rgb="FF4F81BD"/>
      </bottom>
      <diagonal/>
    </border>
    <border>
      <left style="thick">
        <color theme="3" tint="0.39997558519241921"/>
      </left>
      <right/>
      <top/>
      <bottom style="medium">
        <color rgb="FF4F81BD"/>
      </bottom>
      <diagonal/>
    </border>
    <border>
      <left/>
      <right style="thick">
        <color theme="3" tint="0.39997558519241921"/>
      </right>
      <top/>
      <bottom style="medium">
        <color rgb="FF4F81BD"/>
      </bottom>
      <diagonal/>
    </border>
    <border>
      <left style="medium">
        <color theme="0"/>
      </left>
      <right/>
      <top style="medium">
        <color rgb="FF4F81BD"/>
      </top>
      <bottom style="medium">
        <color rgb="FF4F81BD"/>
      </bottom>
      <diagonal/>
    </border>
    <border>
      <left/>
      <right style="thick">
        <color rgb="FF4F81BD"/>
      </right>
      <top style="thick">
        <color rgb="FF4F81BD"/>
      </top>
      <bottom style="medium">
        <color theme="0"/>
      </bottom>
      <diagonal/>
    </border>
    <border>
      <left/>
      <right/>
      <top style="thick">
        <color rgb="FF4F81BD"/>
      </top>
      <bottom style="medium">
        <color theme="0"/>
      </bottom>
      <diagonal/>
    </border>
    <border>
      <left/>
      <right style="thick">
        <color rgb="FF4F81BD"/>
      </right>
      <top style="medium">
        <color theme="0"/>
      </top>
      <bottom/>
      <diagonal/>
    </border>
    <border>
      <left style="thick">
        <color rgb="FF4F81BD"/>
      </left>
      <right/>
      <top style="thick">
        <color rgb="FF4F81BD"/>
      </top>
      <bottom style="medium">
        <color rgb="FF4F81BD"/>
      </bottom>
      <diagonal/>
    </border>
    <border>
      <left/>
      <right/>
      <top style="thick">
        <color rgb="FF4F81BD"/>
      </top>
      <bottom style="medium">
        <color rgb="FF4F81BD"/>
      </bottom>
      <diagonal/>
    </border>
    <border>
      <left/>
      <right style="thin">
        <color theme="0"/>
      </right>
      <top style="thick">
        <color rgb="FF4F81BD"/>
      </top>
      <bottom style="medium">
        <color rgb="FF4F81BD"/>
      </bottom>
      <diagonal/>
    </border>
    <border>
      <left style="thin">
        <color theme="0"/>
      </left>
      <right style="thin">
        <color theme="0"/>
      </right>
      <top style="thick">
        <color rgb="FF4F81BD"/>
      </top>
      <bottom style="medium">
        <color rgb="FF4F81BD"/>
      </bottom>
      <diagonal/>
    </border>
    <border>
      <left/>
      <right style="thick">
        <color rgb="FF4F81BD"/>
      </right>
      <top style="thick">
        <color rgb="FF4F81BD"/>
      </top>
      <bottom style="medium">
        <color rgb="FF4F81BD"/>
      </bottom>
      <diagonal/>
    </border>
    <border>
      <left style="thick">
        <color theme="3" tint="0.39997558519241921"/>
      </left>
      <right/>
      <top style="medium">
        <color rgb="FF4F81BD"/>
      </top>
      <bottom style="medium">
        <color rgb="FF4F81BD"/>
      </bottom>
      <diagonal/>
    </border>
    <border>
      <left/>
      <right style="thick">
        <color theme="3" tint="0.39997558519241921"/>
      </right>
      <top style="medium">
        <color rgb="FF4F81BD"/>
      </top>
      <bottom style="medium">
        <color rgb="FF4F81BD"/>
      </bottom>
      <diagonal/>
    </border>
    <border>
      <left style="thick">
        <color rgb="FF4F81BD"/>
      </left>
      <right/>
      <top style="medium">
        <color rgb="FF4F81BD"/>
      </top>
      <bottom style="medium">
        <color theme="0"/>
      </bottom>
      <diagonal/>
    </border>
    <border>
      <left/>
      <right/>
      <top style="medium">
        <color rgb="FF4F81BD"/>
      </top>
      <bottom style="medium">
        <color theme="0"/>
      </bottom>
      <diagonal/>
    </border>
    <border>
      <left/>
      <right style="thin">
        <color theme="0"/>
      </right>
      <top style="medium">
        <color rgb="FF4F81BD"/>
      </top>
      <bottom style="medium">
        <color theme="0"/>
      </bottom>
      <diagonal/>
    </border>
    <border>
      <left/>
      <right style="thick">
        <color rgb="FF4F81BD"/>
      </right>
      <top style="medium">
        <color rgb="FF4F81BD"/>
      </top>
      <bottom style="medium">
        <color theme="0"/>
      </bottom>
      <diagonal/>
    </border>
    <border>
      <left style="medium">
        <color theme="0"/>
      </left>
      <right/>
      <top style="thick">
        <color rgb="FF4F81BD"/>
      </top>
      <bottom style="thick">
        <color rgb="FF4F81BD"/>
      </bottom>
      <diagonal/>
    </border>
    <border>
      <left style="medium">
        <color theme="0"/>
      </left>
      <right/>
      <top/>
      <bottom style="medium">
        <color theme="0"/>
      </bottom>
      <diagonal/>
    </border>
    <border>
      <left style="medium">
        <color theme="0"/>
      </left>
      <right/>
      <top style="thin">
        <color theme="0"/>
      </top>
      <bottom style="thin">
        <color theme="0"/>
      </bottom>
      <diagonal/>
    </border>
    <border>
      <left style="thin">
        <color rgb="FF4F81BD"/>
      </left>
      <right style="thin">
        <color rgb="FF4F81BD"/>
      </right>
      <top style="thin">
        <color rgb="FF4F81BD"/>
      </top>
      <bottom style="thin">
        <color rgb="FF4F81BD"/>
      </bottom>
      <diagonal/>
    </border>
    <border>
      <left style="thin">
        <color rgb="FF4F81BD"/>
      </left>
      <right style="thick">
        <color rgb="FF4F81BD"/>
      </right>
      <top style="thin">
        <color rgb="FF4F81BD"/>
      </top>
      <bottom style="thin">
        <color rgb="FF4F81BD"/>
      </bottom>
      <diagonal/>
    </border>
    <border>
      <left/>
      <right style="thin">
        <color rgb="FF4F81BD"/>
      </right>
      <top style="thin">
        <color rgb="FF4F81BD"/>
      </top>
      <bottom style="thin">
        <color rgb="FF4F81BD"/>
      </bottom>
      <diagonal/>
    </border>
    <border>
      <left/>
      <right style="thick">
        <color rgb="FF4F81BD"/>
      </right>
      <top style="medium">
        <color rgb="FF4F81BD"/>
      </top>
      <bottom style="thin">
        <color rgb="FF4F81BD"/>
      </bottom>
      <diagonal/>
    </border>
    <border>
      <left/>
      <right/>
      <top style="medium">
        <color rgb="FF4F81BD"/>
      </top>
      <bottom style="thin">
        <color rgb="FF4F81BD"/>
      </bottom>
      <diagonal/>
    </border>
    <border>
      <left style="thin">
        <color rgb="FF4F81BD"/>
      </left>
      <right/>
      <top style="thin">
        <color rgb="FF4F81BD"/>
      </top>
      <bottom style="thin">
        <color rgb="FF4F81BD"/>
      </bottom>
      <diagonal/>
    </border>
    <border>
      <left/>
      <right/>
      <top style="thin">
        <color rgb="FF4F81BD"/>
      </top>
      <bottom style="thin">
        <color rgb="FF4F81BD"/>
      </bottom>
      <diagonal/>
    </border>
    <border>
      <left style="thick">
        <color rgb="FF4F81BD"/>
      </left>
      <right/>
      <top style="thick">
        <color theme="0"/>
      </top>
      <bottom/>
      <diagonal/>
    </border>
    <border>
      <left/>
      <right/>
      <top style="thick">
        <color theme="0"/>
      </top>
      <bottom/>
      <diagonal/>
    </border>
    <border>
      <left style="thick">
        <color rgb="FF4F81BD"/>
      </left>
      <right style="thick">
        <color rgb="FF4F81BD"/>
      </right>
      <top/>
      <bottom/>
      <diagonal/>
    </border>
    <border>
      <left style="thick">
        <color rgb="FF4F81BD"/>
      </left>
      <right style="thick">
        <color rgb="FF4F81BD"/>
      </right>
      <top/>
      <bottom style="thick">
        <color theme="0"/>
      </bottom>
      <diagonal/>
    </border>
    <border>
      <left style="thin">
        <color rgb="FF4F81BD"/>
      </left>
      <right/>
      <top style="medium">
        <color rgb="FF4F81BD"/>
      </top>
      <bottom/>
      <diagonal/>
    </border>
    <border>
      <left/>
      <right style="thin">
        <color rgb="FF4F81BD"/>
      </right>
      <top style="medium">
        <color rgb="FF4F81BD"/>
      </top>
      <bottom/>
      <diagonal/>
    </border>
  </borders>
  <cellStyleXfs count="4">
    <xf numFmtId="0" fontId="0" fillId="0" borderId="0"/>
    <xf numFmtId="9" fontId="2" fillId="0" borderId="0" applyFont="0" applyFill="0" applyBorder="0" applyAlignment="0" applyProtection="0"/>
    <xf numFmtId="0" fontId="27" fillId="0" borderId="0"/>
    <xf numFmtId="0" fontId="1" fillId="0" borderId="0"/>
  </cellStyleXfs>
  <cellXfs count="760">
    <xf numFmtId="0" fontId="0" fillId="0" borderId="0" xfId="0"/>
    <xf numFmtId="164" fontId="3" fillId="4" borderId="9" xfId="0" applyNumberFormat="1" applyFont="1" applyFill="1" applyBorder="1" applyAlignment="1" applyProtection="1">
      <alignment vertical="center"/>
      <protection locked="0"/>
    </xf>
    <xf numFmtId="164" fontId="3" fillId="4" borderId="8" xfId="0" applyNumberFormat="1" applyFont="1" applyFill="1" applyBorder="1" applyAlignment="1" applyProtection="1">
      <alignment vertical="center"/>
      <protection locked="0"/>
    </xf>
    <xf numFmtId="164" fontId="3" fillId="4" borderId="10" xfId="0" applyNumberFormat="1" applyFont="1" applyFill="1" applyBorder="1" applyAlignment="1" applyProtection="1">
      <alignment vertical="center"/>
      <protection locked="0"/>
    </xf>
    <xf numFmtId="164" fontId="3" fillId="4" borderId="7" xfId="0" applyNumberFormat="1" applyFont="1" applyFill="1" applyBorder="1" applyAlignment="1" applyProtection="1">
      <alignment vertical="center"/>
      <protection locked="0"/>
    </xf>
    <xf numFmtId="164" fontId="3" fillId="4" borderId="0" xfId="0" applyNumberFormat="1" applyFont="1" applyFill="1" applyAlignment="1" applyProtection="1">
      <alignment vertical="center"/>
      <protection locked="0"/>
    </xf>
    <xf numFmtId="164" fontId="3" fillId="4" borderId="11" xfId="0" applyNumberFormat="1" applyFont="1" applyFill="1" applyBorder="1" applyAlignment="1" applyProtection="1">
      <alignment vertical="center"/>
      <protection locked="0"/>
    </xf>
    <xf numFmtId="164" fontId="5" fillId="4" borderId="11" xfId="0" applyNumberFormat="1" applyFont="1" applyFill="1" applyBorder="1" applyAlignment="1" applyProtection="1">
      <alignment vertical="center"/>
      <protection locked="0"/>
    </xf>
    <xf numFmtId="0" fontId="23" fillId="0" borderId="14" xfId="0" applyFont="1" applyBorder="1" applyAlignment="1" applyProtection="1">
      <alignment wrapText="1"/>
      <protection locked="0"/>
    </xf>
    <xf numFmtId="0" fontId="23" fillId="0" borderId="15" xfId="0" applyFont="1" applyBorder="1" applyAlignment="1" applyProtection="1">
      <alignment wrapText="1"/>
      <protection locked="0"/>
    </xf>
    <xf numFmtId="0" fontId="3" fillId="0" borderId="0" xfId="0" applyFont="1" applyAlignment="1">
      <alignment vertical="center"/>
    </xf>
    <xf numFmtId="164" fontId="3" fillId="4" borderId="5" xfId="0" applyNumberFormat="1" applyFont="1" applyFill="1" applyBorder="1" applyAlignment="1" applyProtection="1">
      <alignment vertical="center"/>
      <protection locked="0"/>
    </xf>
    <xf numFmtId="0" fontId="0" fillId="3" borderId="0" xfId="0" applyFill="1"/>
    <xf numFmtId="0" fontId="23" fillId="7" borderId="0" xfId="0" applyFont="1" applyFill="1"/>
    <xf numFmtId="0" fontId="0" fillId="7" borderId="0" xfId="0" applyFill="1"/>
    <xf numFmtId="0" fontId="23" fillId="7" borderId="18" xfId="0" applyFont="1" applyFill="1" applyBorder="1"/>
    <xf numFmtId="0" fontId="0" fillId="7" borderId="19" xfId="0" applyFill="1" applyBorder="1"/>
    <xf numFmtId="0" fontId="23" fillId="7" borderId="0" xfId="0" applyFont="1" applyFill="1" applyAlignment="1">
      <alignment wrapText="1"/>
    </xf>
    <xf numFmtId="0" fontId="24" fillId="7" borderId="18" xfId="0" applyFont="1" applyFill="1" applyBorder="1" applyAlignment="1">
      <alignment horizontal="center"/>
    </xf>
    <xf numFmtId="0" fontId="24" fillId="7" borderId="0" xfId="0" applyFont="1" applyFill="1" applyAlignment="1">
      <alignment horizontal="center"/>
    </xf>
    <xf numFmtId="0" fontId="23" fillId="0" borderId="14" xfId="0" applyFont="1" applyBorder="1" applyAlignment="1">
      <alignment wrapText="1"/>
    </xf>
    <xf numFmtId="0" fontId="23" fillId="7" borderId="12" xfId="0" applyFont="1" applyFill="1" applyBorder="1"/>
    <xf numFmtId="0" fontId="23" fillId="0" borderId="23" xfId="0" applyFont="1" applyBorder="1" applyAlignment="1">
      <alignment wrapText="1"/>
    </xf>
    <xf numFmtId="164" fontId="3" fillId="4" borderId="41" xfId="0" applyNumberFormat="1" applyFont="1" applyFill="1" applyBorder="1" applyAlignment="1" applyProtection="1">
      <alignment vertical="center"/>
      <protection locked="0"/>
    </xf>
    <xf numFmtId="164" fontId="3" fillId="4" borderId="43" xfId="0" applyNumberFormat="1" applyFont="1" applyFill="1" applyBorder="1" applyAlignment="1" applyProtection="1">
      <alignment vertical="center"/>
      <protection locked="0"/>
    </xf>
    <xf numFmtId="164" fontId="3" fillId="4" borderId="12" xfId="0" applyNumberFormat="1" applyFont="1" applyFill="1" applyBorder="1" applyAlignment="1" applyProtection="1">
      <alignment vertical="center"/>
      <protection locked="0"/>
    </xf>
    <xf numFmtId="164" fontId="3" fillId="4" borderId="45" xfId="0" applyNumberFormat="1" applyFont="1" applyFill="1" applyBorder="1" applyAlignment="1" applyProtection="1">
      <alignment vertical="center"/>
      <protection locked="0"/>
    </xf>
    <xf numFmtId="164" fontId="3" fillId="4" borderId="46" xfId="0" applyNumberFormat="1" applyFont="1" applyFill="1" applyBorder="1" applyAlignment="1" applyProtection="1">
      <alignment vertical="center"/>
      <protection locked="0"/>
    </xf>
    <xf numFmtId="164" fontId="3" fillId="4" borderId="32" xfId="0" applyNumberFormat="1" applyFont="1" applyFill="1" applyBorder="1" applyAlignment="1" applyProtection="1">
      <alignment vertical="center"/>
      <protection locked="0"/>
    </xf>
    <xf numFmtId="0" fontId="3" fillId="2" borderId="0" xfId="0" applyFont="1" applyFill="1"/>
    <xf numFmtId="0" fontId="5" fillId="0" borderId="0" xfId="0" applyFont="1" applyAlignment="1">
      <alignment wrapText="1"/>
    </xf>
    <xf numFmtId="0" fontId="4" fillId="0" borderId="0" xfId="0" applyFont="1"/>
    <xf numFmtId="0" fontId="3" fillId="4" borderId="5" xfId="0" quotePrefix="1" applyFont="1" applyFill="1" applyBorder="1" applyAlignment="1">
      <alignment horizontal="right" vertical="center"/>
    </xf>
    <xf numFmtId="0" fontId="3" fillId="0" borderId="0" xfId="0" applyFont="1"/>
    <xf numFmtId="0" fontId="7" fillId="0" borderId="0" xfId="0" applyFont="1" applyAlignment="1">
      <alignment horizontal="left" vertical="center"/>
    </xf>
    <xf numFmtId="0" fontId="6" fillId="2" borderId="0" xfId="0" applyFont="1" applyFill="1"/>
    <xf numFmtId="0" fontId="8" fillId="5" borderId="2" xfId="0" applyFont="1" applyFill="1" applyBorder="1" applyAlignment="1">
      <alignment horizontal="center" wrapText="1"/>
    </xf>
    <xf numFmtId="0" fontId="3" fillId="0" borderId="40" xfId="0" applyFont="1" applyBorder="1"/>
    <xf numFmtId="0" fontId="3" fillId="0" borderId="39" xfId="0" applyFont="1" applyBorder="1"/>
    <xf numFmtId="0" fontId="5" fillId="2" borderId="0" xfId="0" applyFont="1" applyFill="1"/>
    <xf numFmtId="164" fontId="5" fillId="0" borderId="10" xfId="0" applyNumberFormat="1" applyFont="1" applyBorder="1" applyAlignment="1">
      <alignment vertical="center"/>
    </xf>
    <xf numFmtId="0" fontId="12" fillId="0" borderId="0" xfId="0" applyFont="1"/>
    <xf numFmtId="0" fontId="22" fillId="0" borderId="0" xfId="0" applyFont="1"/>
    <xf numFmtId="164" fontId="3" fillId="0" borderId="10" xfId="0" applyNumberFormat="1" applyFont="1" applyBorder="1" applyAlignment="1">
      <alignment vertical="center"/>
    </xf>
    <xf numFmtId="14" fontId="8" fillId="5" borderId="2" xfId="0" applyNumberFormat="1" applyFont="1" applyFill="1" applyBorder="1" applyAlignment="1">
      <alignment horizontal="center" wrapText="1"/>
    </xf>
    <xf numFmtId="164" fontId="5" fillId="0" borderId="0" xfId="0" applyNumberFormat="1" applyFont="1" applyAlignment="1">
      <alignment vertical="center"/>
    </xf>
    <xf numFmtId="164" fontId="3" fillId="0" borderId="0" xfId="0" applyNumberFormat="1" applyFont="1" applyAlignment="1">
      <alignment vertical="center"/>
    </xf>
    <xf numFmtId="0" fontId="3" fillId="0" borderId="12" xfId="0" applyFont="1" applyBorder="1"/>
    <xf numFmtId="0" fontId="3" fillId="0" borderId="42" xfId="0" applyFont="1" applyBorder="1"/>
    <xf numFmtId="3" fontId="5" fillId="0" borderId="0" xfId="0" applyNumberFormat="1" applyFont="1" applyAlignment="1">
      <alignment vertical="center"/>
    </xf>
    <xf numFmtId="164" fontId="5" fillId="0" borderId="0" xfId="0" applyNumberFormat="1" applyFont="1" applyAlignment="1">
      <alignment horizontal="right" vertical="center"/>
    </xf>
    <xf numFmtId="0" fontId="8" fillId="7" borderId="0" xfId="0" applyFont="1" applyFill="1" applyAlignment="1">
      <alignment horizontal="center" wrapText="1"/>
    </xf>
    <xf numFmtId="0" fontId="3" fillId="0" borderId="38" xfId="0" applyFont="1" applyBorder="1"/>
    <xf numFmtId="0" fontId="3" fillId="0" borderId="2" xfId="0" applyFont="1" applyBorder="1"/>
    <xf numFmtId="164" fontId="5" fillId="4" borderId="0" xfId="0" applyNumberFormat="1" applyFont="1" applyFill="1" applyAlignment="1" applyProtection="1">
      <alignment vertical="center"/>
      <protection locked="0"/>
    </xf>
    <xf numFmtId="0" fontId="3" fillId="4" borderId="0" xfId="0" applyFont="1" applyFill="1" applyProtection="1">
      <protection locked="0"/>
    </xf>
    <xf numFmtId="164" fontId="3" fillId="0" borderId="12" xfId="0" applyNumberFormat="1" applyFont="1" applyBorder="1" applyAlignment="1">
      <alignment vertical="center"/>
    </xf>
    <xf numFmtId="0" fontId="3" fillId="0" borderId="47" xfId="0" applyFont="1" applyBorder="1"/>
    <xf numFmtId="0" fontId="3" fillId="0" borderId="20" xfId="0" applyFont="1" applyBorder="1" applyAlignment="1">
      <alignment vertical="center"/>
    </xf>
    <xf numFmtId="164" fontId="3" fillId="4" borderId="48" xfId="0" applyNumberFormat="1" applyFont="1" applyFill="1" applyBorder="1" applyAlignment="1" applyProtection="1">
      <alignment vertical="center"/>
      <protection locked="0"/>
    </xf>
    <xf numFmtId="164" fontId="3" fillId="4" borderId="49" xfId="0" applyNumberFormat="1" applyFont="1" applyFill="1" applyBorder="1" applyAlignment="1" applyProtection="1">
      <alignment vertical="center"/>
      <protection locked="0"/>
    </xf>
    <xf numFmtId="0" fontId="5" fillId="4" borderId="44" xfId="0" applyFont="1" applyFill="1" applyBorder="1" applyAlignment="1" applyProtection="1">
      <alignment horizontal="center" wrapText="1"/>
      <protection locked="0"/>
    </xf>
    <xf numFmtId="0" fontId="13" fillId="0" borderId="0" xfId="0" applyFont="1" applyAlignment="1">
      <alignment horizontal="center" wrapText="1"/>
    </xf>
    <xf numFmtId="0" fontId="13" fillId="0" borderId="0" xfId="0" applyFont="1" applyAlignment="1">
      <alignment wrapText="1"/>
    </xf>
    <xf numFmtId="0" fontId="34" fillId="0" borderId="0" xfId="0" applyFont="1" applyAlignment="1">
      <alignment horizontal="left" vertical="top" wrapText="1"/>
    </xf>
    <xf numFmtId="0" fontId="6" fillId="0" borderId="0" xfId="0" applyFont="1"/>
    <xf numFmtId="0" fontId="5" fillId="0" borderId="0" xfId="0" applyFont="1"/>
    <xf numFmtId="0" fontId="5" fillId="0" borderId="0" xfId="0" applyFont="1" applyAlignment="1">
      <alignment vertical="center" wrapText="1"/>
    </xf>
    <xf numFmtId="10" fontId="3" fillId="0" borderId="51" xfId="1" applyNumberFormat="1" applyFont="1" applyBorder="1" applyAlignment="1" applyProtection="1">
      <alignment vertical="center"/>
    </xf>
    <xf numFmtId="0" fontId="3" fillId="0" borderId="0" xfId="0" applyFont="1" applyAlignment="1">
      <alignment horizontal="left" vertical="center"/>
    </xf>
    <xf numFmtId="164" fontId="3" fillId="4" borderId="52" xfId="0" applyNumberFormat="1" applyFont="1" applyFill="1" applyBorder="1" applyAlignment="1" applyProtection="1">
      <alignment vertical="center"/>
      <protection locked="0"/>
    </xf>
    <xf numFmtId="164" fontId="3" fillId="4" borderId="53" xfId="0" applyNumberFormat="1" applyFont="1" applyFill="1" applyBorder="1" applyAlignment="1" applyProtection="1">
      <alignment vertical="center"/>
      <protection locked="0"/>
    </xf>
    <xf numFmtId="164" fontId="5" fillId="0" borderId="51" xfId="0" applyNumberFormat="1" applyFont="1" applyBorder="1" applyAlignment="1">
      <alignment vertical="center"/>
    </xf>
    <xf numFmtId="164" fontId="3" fillId="0" borderId="51" xfId="0" applyNumberFormat="1" applyFont="1" applyBorder="1" applyAlignment="1">
      <alignment vertical="center"/>
    </xf>
    <xf numFmtId="164" fontId="3" fillId="4" borderId="6" xfId="0" applyNumberFormat="1" applyFont="1" applyFill="1" applyBorder="1" applyAlignment="1" applyProtection="1">
      <alignment vertical="center"/>
      <protection locked="0"/>
    </xf>
    <xf numFmtId="164" fontId="3" fillId="4" borderId="4" xfId="0" applyNumberFormat="1" applyFont="1" applyFill="1" applyBorder="1" applyAlignment="1" applyProtection="1">
      <alignment vertical="center"/>
      <protection locked="0"/>
    </xf>
    <xf numFmtId="164" fontId="3" fillId="4" borderId="54" xfId="0" applyNumberFormat="1" applyFont="1" applyFill="1" applyBorder="1" applyAlignment="1" applyProtection="1">
      <alignment vertical="center"/>
      <protection locked="0"/>
    </xf>
    <xf numFmtId="164" fontId="5" fillId="4" borderId="54" xfId="0" applyNumberFormat="1" applyFont="1" applyFill="1" applyBorder="1" applyAlignment="1" applyProtection="1">
      <alignment vertical="center"/>
      <protection locked="0"/>
    </xf>
    <xf numFmtId="164" fontId="3" fillId="4" borderId="55" xfId="0" applyNumberFormat="1" applyFont="1" applyFill="1" applyBorder="1" applyAlignment="1" applyProtection="1">
      <alignment vertical="center"/>
      <protection locked="0"/>
    </xf>
    <xf numFmtId="164" fontId="3" fillId="4" borderId="56" xfId="0" applyNumberFormat="1" applyFont="1" applyFill="1" applyBorder="1" applyAlignment="1" applyProtection="1">
      <alignment vertical="center"/>
      <protection locked="0"/>
    </xf>
    <xf numFmtId="0" fontId="3" fillId="4" borderId="54" xfId="0" applyFont="1" applyFill="1" applyBorder="1" applyProtection="1">
      <protection locked="0"/>
    </xf>
    <xf numFmtId="0" fontId="5" fillId="4" borderId="57" xfId="0" applyFont="1" applyFill="1" applyBorder="1" applyAlignment="1" applyProtection="1">
      <alignment horizontal="center" wrapText="1"/>
      <protection locked="0"/>
    </xf>
    <xf numFmtId="0" fontId="7" fillId="0" borderId="0" xfId="0" applyFont="1"/>
    <xf numFmtId="0" fontId="18" fillId="0" borderId="0" xfId="0" applyFont="1"/>
    <xf numFmtId="0" fontId="7" fillId="0" borderId="0" xfId="0" applyFont="1" applyAlignment="1">
      <alignment vertical="center"/>
    </xf>
    <xf numFmtId="0" fontId="7" fillId="0" borderId="0" xfId="0" applyFont="1" applyAlignment="1">
      <alignment horizontal="left" vertical="center" indent="1"/>
    </xf>
    <xf numFmtId="0" fontId="3" fillId="0" borderId="0" xfId="0" applyFont="1" applyAlignment="1">
      <alignment horizontal="left" vertical="center" wrapText="1"/>
    </xf>
    <xf numFmtId="0" fontId="7" fillId="0" borderId="0" xfId="0" applyFont="1" applyAlignment="1">
      <alignment horizontal="left" vertical="center" wrapText="1"/>
    </xf>
    <xf numFmtId="0" fontId="8" fillId="5" borderId="2" xfId="0" applyFont="1" applyFill="1" applyBorder="1" applyAlignment="1">
      <alignment vertical="center"/>
    </xf>
    <xf numFmtId="0" fontId="7" fillId="0" borderId="0" xfId="0" applyFont="1" applyAlignment="1">
      <alignment horizontal="left"/>
    </xf>
    <xf numFmtId="0" fontId="15" fillId="0" borderId="0" xfId="0" applyFont="1" applyAlignment="1">
      <alignment horizontal="left"/>
    </xf>
    <xf numFmtId="0" fontId="7" fillId="0" borderId="0" xfId="0" applyFont="1" applyAlignment="1">
      <alignment horizontal="left" indent="1"/>
    </xf>
    <xf numFmtId="0" fontId="23" fillId="0" borderId="0" xfId="0" quotePrefix="1" applyFont="1" applyAlignment="1">
      <alignment horizontal="left" wrapText="1" indent="1"/>
    </xf>
    <xf numFmtId="3" fontId="7" fillId="0" borderId="0" xfId="0" applyNumberFormat="1" applyFont="1" applyAlignment="1">
      <alignment horizontal="left" indent="1"/>
    </xf>
    <xf numFmtId="3" fontId="15" fillId="0" borderId="0" xfId="0" applyNumberFormat="1" applyFont="1" applyAlignment="1">
      <alignment horizontal="left"/>
    </xf>
    <xf numFmtId="3" fontId="3" fillId="0" borderId="0" xfId="0" applyNumberFormat="1" applyFont="1" applyAlignment="1">
      <alignment horizontal="left" vertical="center" wrapText="1" indent="1"/>
    </xf>
    <xf numFmtId="3" fontId="3" fillId="0" borderId="0" xfId="0" applyNumberFormat="1" applyFont="1" applyAlignment="1">
      <alignment horizontal="left" vertical="center" indent="1"/>
    </xf>
    <xf numFmtId="0" fontId="3" fillId="0" borderId="0" xfId="0" applyFont="1" applyAlignment="1">
      <alignment horizontal="left" vertical="center" indent="1"/>
    </xf>
    <xf numFmtId="0" fontId="15" fillId="6" borderId="0" xfId="0" applyFont="1" applyFill="1" applyAlignment="1">
      <alignment horizontal="left"/>
    </xf>
    <xf numFmtId="0" fontId="7" fillId="6" borderId="0" xfId="0" applyFont="1" applyFill="1" applyAlignment="1">
      <alignment horizontal="left"/>
    </xf>
    <xf numFmtId="0" fontId="3" fillId="6" borderId="0" xfId="0" applyFont="1" applyFill="1" applyAlignment="1">
      <alignment horizontal="left" wrapText="1" indent="1"/>
    </xf>
    <xf numFmtId="0" fontId="3" fillId="6" borderId="0" xfId="0" quotePrefix="1" applyFont="1" applyFill="1" applyAlignment="1">
      <alignment horizontal="left" wrapText="1" indent="2"/>
    </xf>
    <xf numFmtId="0" fontId="7" fillId="0" borderId="0" xfId="0" quotePrefix="1" applyFont="1" applyAlignment="1">
      <alignment horizontal="left" indent="2"/>
    </xf>
    <xf numFmtId="0" fontId="7" fillId="0" borderId="0" xfId="0" applyFont="1" applyAlignment="1">
      <alignment horizontal="left" indent="2"/>
    </xf>
    <xf numFmtId="0" fontId="31" fillId="0" borderId="0" xfId="0" applyFont="1"/>
    <xf numFmtId="0" fontId="12" fillId="7" borderId="0" xfId="0" applyFont="1" applyFill="1" applyAlignment="1">
      <alignment vertical="center"/>
    </xf>
    <xf numFmtId="0" fontId="8" fillId="7" borderId="0" xfId="0" applyFont="1" applyFill="1" applyAlignment="1">
      <alignment vertical="center"/>
    </xf>
    <xf numFmtId="0" fontId="7" fillId="0" borderId="0" xfId="0" applyFont="1" applyAlignment="1">
      <alignment horizontal="left" wrapText="1"/>
    </xf>
    <xf numFmtId="0" fontId="31" fillId="0" borderId="0" xfId="0" applyFont="1" applyAlignment="1">
      <alignment horizontal="left" wrapText="1"/>
    </xf>
    <xf numFmtId="0" fontId="12" fillId="0" borderId="0" xfId="0" applyFont="1" applyAlignment="1">
      <alignment horizontal="left" wrapText="1" indent="1"/>
    </xf>
    <xf numFmtId="0" fontId="12" fillId="0" borderId="0" xfId="0" applyFont="1" applyAlignment="1">
      <alignment horizontal="left" wrapText="1" indent="3"/>
    </xf>
    <xf numFmtId="0" fontId="14" fillId="0" borderId="0" xfId="0" applyFont="1" applyAlignment="1">
      <alignment horizontal="left" wrapText="1" indent="2"/>
    </xf>
    <xf numFmtId="0" fontId="14" fillId="0" borderId="38" xfId="0" applyFont="1" applyBorder="1" applyAlignment="1">
      <alignment horizontal="left" wrapText="1" indent="2"/>
    </xf>
    <xf numFmtId="0" fontId="3" fillId="0" borderId="0" xfId="0" applyFont="1" applyAlignment="1">
      <alignment horizontal="left" vertical="top" wrapText="1"/>
    </xf>
    <xf numFmtId="0" fontId="3" fillId="0" borderId="0" xfId="0" applyFont="1" applyAlignment="1">
      <alignment wrapText="1"/>
    </xf>
    <xf numFmtId="0" fontId="3" fillId="0" borderId="0" xfId="0" applyFont="1" applyAlignment="1">
      <alignment vertical="center" wrapText="1"/>
    </xf>
    <xf numFmtId="0" fontId="3" fillId="7" borderId="0" xfId="0" applyFont="1" applyFill="1"/>
    <xf numFmtId="165" fontId="3" fillId="4" borderId="50" xfId="1" applyNumberFormat="1" applyFont="1" applyFill="1" applyBorder="1" applyAlignment="1" applyProtection="1">
      <alignment vertical="center"/>
    </xf>
    <xf numFmtId="164" fontId="5" fillId="4" borderId="37" xfId="0" applyNumberFormat="1" applyFont="1" applyFill="1" applyBorder="1" applyAlignment="1" applyProtection="1">
      <alignment vertical="center"/>
      <protection locked="0"/>
    </xf>
    <xf numFmtId="164" fontId="3" fillId="4" borderId="36" xfId="0" applyNumberFormat="1" applyFont="1" applyFill="1" applyBorder="1" applyAlignment="1" applyProtection="1">
      <alignment vertical="center"/>
      <protection locked="0"/>
    </xf>
    <xf numFmtId="164" fontId="3" fillId="4" borderId="51" xfId="0" applyNumberFormat="1" applyFont="1" applyFill="1" applyBorder="1" applyAlignment="1" applyProtection="1">
      <alignment vertical="center"/>
      <protection locked="0"/>
    </xf>
    <xf numFmtId="164" fontId="3" fillId="4" borderId="58" xfId="0" applyNumberFormat="1" applyFont="1" applyFill="1" applyBorder="1" applyAlignment="1" applyProtection="1">
      <alignment vertical="center"/>
      <protection locked="0"/>
    </xf>
    <xf numFmtId="0" fontId="6" fillId="7" borderId="0" xfId="0" applyFont="1" applyFill="1"/>
    <xf numFmtId="0" fontId="5" fillId="7" borderId="0" xfId="0" applyFont="1" applyFill="1"/>
    <xf numFmtId="0" fontId="3" fillId="7" borderId="3" xfId="0" applyFont="1" applyFill="1" applyBorder="1"/>
    <xf numFmtId="0" fontId="3" fillId="0" borderId="38" xfId="0" applyFont="1" applyBorder="1" applyAlignment="1">
      <alignment vertical="center"/>
    </xf>
    <xf numFmtId="0" fontId="23" fillId="7" borderId="54" xfId="0" applyFont="1" applyFill="1" applyBorder="1"/>
    <xf numFmtId="0" fontId="28" fillId="7" borderId="54" xfId="0" applyFont="1" applyFill="1" applyBorder="1"/>
    <xf numFmtId="0" fontId="29" fillId="7" borderId="54" xfId="0" applyFont="1" applyFill="1" applyBorder="1"/>
    <xf numFmtId="0" fontId="24" fillId="7" borderId="54" xfId="0" applyFont="1" applyFill="1" applyBorder="1" applyAlignment="1">
      <alignment horizontal="center"/>
    </xf>
    <xf numFmtId="0" fontId="23" fillId="7" borderId="54" xfId="0" applyFont="1" applyFill="1" applyBorder="1" applyAlignment="1">
      <alignment wrapText="1"/>
    </xf>
    <xf numFmtId="0" fontId="0" fillId="3" borderId="29" xfId="0" applyFill="1" applyBorder="1"/>
    <xf numFmtId="0" fontId="3" fillId="0" borderId="44" xfId="0" applyFont="1" applyBorder="1"/>
    <xf numFmtId="0" fontId="6" fillId="0" borderId="0" xfId="0" applyFont="1" applyAlignment="1">
      <alignment horizontal="left" vertical="center"/>
    </xf>
    <xf numFmtId="0" fontId="3" fillId="4" borderId="5" xfId="0" applyFont="1" applyFill="1" applyBorder="1" applyAlignment="1">
      <alignment horizontal="right" vertical="center"/>
    </xf>
    <xf numFmtId="0" fontId="23" fillId="7" borderId="54" xfId="0" applyFont="1" applyFill="1" applyBorder="1" applyAlignment="1">
      <alignment horizontal="left" vertical="top" wrapText="1"/>
    </xf>
    <xf numFmtId="0" fontId="23" fillId="7" borderId="0" xfId="0" applyFont="1" applyFill="1" applyAlignment="1">
      <alignment horizontal="left" vertical="top" wrapText="1"/>
    </xf>
    <xf numFmtId="0" fontId="23" fillId="7" borderId="0" xfId="0" applyFont="1" applyFill="1" applyAlignment="1">
      <alignment horizontal="left"/>
    </xf>
    <xf numFmtId="0" fontId="13" fillId="0" borderId="60" xfId="0" applyFont="1" applyBorder="1" applyAlignment="1">
      <alignment wrapText="1"/>
    </xf>
    <xf numFmtId="0" fontId="13" fillId="0" borderId="61" xfId="0" applyFont="1" applyBorder="1" applyAlignment="1">
      <alignment wrapText="1"/>
    </xf>
    <xf numFmtId="0" fontId="13" fillId="0" borderId="63" xfId="0" applyFont="1" applyBorder="1" applyAlignment="1">
      <alignment wrapText="1"/>
    </xf>
    <xf numFmtId="0" fontId="13" fillId="0" borderId="64" xfId="0" applyFont="1" applyBorder="1" applyAlignment="1">
      <alignment wrapText="1"/>
    </xf>
    <xf numFmtId="0" fontId="5" fillId="0" borderId="63" xfId="0" applyFont="1" applyBorder="1" applyAlignment="1">
      <alignment wrapText="1"/>
    </xf>
    <xf numFmtId="0" fontId="4" fillId="0" borderId="64" xfId="0" applyFont="1" applyBorder="1"/>
    <xf numFmtId="0" fontId="18" fillId="0" borderId="63" xfId="0" applyFont="1" applyBorder="1"/>
    <xf numFmtId="0" fontId="7" fillId="0" borderId="63" xfId="0" applyFont="1" applyBorder="1" applyAlignment="1">
      <alignment vertical="center"/>
    </xf>
    <xf numFmtId="0" fontId="7" fillId="0" borderId="63" xfId="0" applyFont="1" applyBorder="1" applyAlignment="1">
      <alignment horizontal="left" vertical="center"/>
    </xf>
    <xf numFmtId="0" fontId="7" fillId="0" borderId="64" xfId="0" applyFont="1" applyBorder="1" applyAlignment="1">
      <alignment horizontal="left" vertical="center"/>
    </xf>
    <xf numFmtId="0" fontId="5" fillId="0" borderId="64" xfId="0" applyFont="1" applyBorder="1" applyAlignment="1">
      <alignment vertical="center" wrapText="1"/>
    </xf>
    <xf numFmtId="0" fontId="7" fillId="0" borderId="63" xfId="0" applyFont="1" applyBorder="1" applyAlignment="1">
      <alignment horizontal="left" vertical="center" indent="1"/>
    </xf>
    <xf numFmtId="165" fontId="3" fillId="4" borderId="68" xfId="1" applyNumberFormat="1" applyFont="1" applyFill="1" applyBorder="1" applyAlignment="1" applyProtection="1">
      <alignment vertical="center"/>
      <protection locked="0"/>
    </xf>
    <xf numFmtId="10" fontId="3" fillId="0" borderId="69" xfId="1" applyNumberFormat="1" applyFont="1" applyBorder="1" applyAlignment="1" applyProtection="1">
      <alignment vertical="center"/>
    </xf>
    <xf numFmtId="0" fontId="3" fillId="0" borderId="64" xfId="0" applyFont="1" applyBorder="1" applyAlignment="1">
      <alignment horizontal="left" vertical="center"/>
    </xf>
    <xf numFmtId="0" fontId="3" fillId="0" borderId="63" xfId="0" applyFont="1" applyBorder="1" applyAlignment="1">
      <alignment horizontal="left" vertical="center"/>
    </xf>
    <xf numFmtId="0" fontId="3" fillId="0" borderId="63" xfId="0" applyFont="1" applyBorder="1" applyAlignment="1">
      <alignment horizontal="left" vertical="center" wrapText="1"/>
    </xf>
    <xf numFmtId="0" fontId="7" fillId="0" borderId="63" xfId="0" applyFont="1" applyBorder="1" applyAlignment="1">
      <alignment horizontal="left" vertical="center" wrapText="1"/>
    </xf>
    <xf numFmtId="0" fontId="6" fillId="0" borderId="63" xfId="0" applyFont="1" applyBorder="1" applyAlignment="1">
      <alignment horizontal="left" vertical="center"/>
    </xf>
    <xf numFmtId="0" fontId="3" fillId="0" borderId="63" xfId="0" applyFont="1" applyBorder="1"/>
    <xf numFmtId="0" fontId="8" fillId="5" borderId="71" xfId="0" applyFont="1" applyFill="1" applyBorder="1" applyAlignment="1">
      <alignment vertical="center"/>
    </xf>
    <xf numFmtId="0" fontId="8" fillId="5" borderId="72" xfId="0" applyFont="1" applyFill="1" applyBorder="1" applyAlignment="1">
      <alignment horizontal="center" wrapText="1"/>
    </xf>
    <xf numFmtId="0" fontId="7" fillId="0" borderId="63" xfId="0" applyFont="1" applyBorder="1" applyAlignment="1">
      <alignment horizontal="left"/>
    </xf>
    <xf numFmtId="164" fontId="3" fillId="4" borderId="73" xfId="0" applyNumberFormat="1" applyFont="1" applyFill="1" applyBorder="1" applyAlignment="1" applyProtection="1">
      <alignment vertical="center"/>
      <protection locked="0"/>
    </xf>
    <xf numFmtId="164" fontId="3" fillId="4" borderId="74" xfId="0" applyNumberFormat="1" applyFont="1" applyFill="1" applyBorder="1" applyAlignment="1" applyProtection="1">
      <alignment vertical="center"/>
      <protection locked="0"/>
    </xf>
    <xf numFmtId="0" fontId="15" fillId="0" borderId="63" xfId="0" applyFont="1" applyBorder="1" applyAlignment="1">
      <alignment horizontal="left"/>
    </xf>
    <xf numFmtId="164" fontId="5" fillId="0" borderId="69" xfId="0" applyNumberFormat="1" applyFont="1" applyBorder="1" applyAlignment="1">
      <alignment vertical="center"/>
    </xf>
    <xf numFmtId="164" fontId="3" fillId="4" borderId="76" xfId="0" applyNumberFormat="1" applyFont="1" applyFill="1" applyBorder="1" applyAlignment="1" applyProtection="1">
      <alignment vertical="center"/>
      <protection locked="0"/>
    </xf>
    <xf numFmtId="164" fontId="3" fillId="4" borderId="64" xfId="0" applyNumberFormat="1" applyFont="1" applyFill="1" applyBorder="1" applyAlignment="1" applyProtection="1">
      <alignment vertical="center"/>
      <protection locked="0"/>
    </xf>
    <xf numFmtId="164" fontId="3" fillId="0" borderId="69" xfId="0" applyNumberFormat="1" applyFont="1" applyBorder="1" applyAlignment="1">
      <alignment vertical="center"/>
    </xf>
    <xf numFmtId="0" fontId="7" fillId="0" borderId="63" xfId="0" applyFont="1" applyBorder="1" applyAlignment="1">
      <alignment horizontal="left" indent="1"/>
    </xf>
    <xf numFmtId="164" fontId="3" fillId="4" borderId="65" xfId="0" applyNumberFormat="1" applyFont="1" applyFill="1" applyBorder="1" applyAlignment="1" applyProtection="1">
      <alignment vertical="center"/>
      <protection locked="0"/>
    </xf>
    <xf numFmtId="164" fontId="3" fillId="4" borderId="67" xfId="0" applyNumberFormat="1" applyFont="1" applyFill="1" applyBorder="1" applyAlignment="1" applyProtection="1">
      <alignment vertical="center"/>
      <protection locked="0"/>
    </xf>
    <xf numFmtId="164" fontId="3" fillId="4" borderId="77" xfId="0" applyNumberFormat="1" applyFont="1" applyFill="1" applyBorder="1" applyAlignment="1" applyProtection="1">
      <alignment vertical="center"/>
      <protection locked="0"/>
    </xf>
    <xf numFmtId="0" fontId="23" fillId="0" borderId="63" xfId="0" quotePrefix="1" applyFont="1" applyBorder="1" applyAlignment="1">
      <alignment horizontal="left" wrapText="1" indent="1"/>
    </xf>
    <xf numFmtId="0" fontId="3" fillId="0" borderId="64" xfId="0" applyFont="1" applyBorder="1"/>
    <xf numFmtId="3" fontId="7" fillId="0" borderId="63" xfId="0" applyNumberFormat="1" applyFont="1" applyBorder="1" applyAlignment="1">
      <alignment horizontal="left" indent="1"/>
    </xf>
    <xf numFmtId="164" fontId="3" fillId="4" borderId="66" xfId="0" applyNumberFormat="1" applyFont="1" applyFill="1" applyBorder="1" applyAlignment="1" applyProtection="1">
      <alignment vertical="center"/>
      <protection locked="0"/>
    </xf>
    <xf numFmtId="3" fontId="15" fillId="0" borderId="63" xfId="0" applyNumberFormat="1" applyFont="1" applyBorder="1" applyAlignment="1">
      <alignment horizontal="left"/>
    </xf>
    <xf numFmtId="164" fontId="5" fillId="0" borderId="64" xfId="0" applyNumberFormat="1" applyFont="1" applyBorder="1" applyAlignment="1">
      <alignment vertical="center"/>
    </xf>
    <xf numFmtId="164" fontId="3" fillId="0" borderId="64" xfId="0" applyNumberFormat="1" applyFont="1" applyBorder="1" applyAlignment="1">
      <alignment vertical="center"/>
    </xf>
    <xf numFmtId="3" fontId="3" fillId="0" borderId="63" xfId="0" applyNumberFormat="1" applyFont="1" applyBorder="1" applyAlignment="1">
      <alignment horizontal="left" vertical="center" wrapText="1" indent="1"/>
    </xf>
    <xf numFmtId="3" fontId="3" fillId="0" borderId="63" xfId="0" applyNumberFormat="1" applyFont="1" applyBorder="1" applyAlignment="1">
      <alignment horizontal="left" vertical="center" indent="1"/>
    </xf>
    <xf numFmtId="0" fontId="3" fillId="0" borderId="63" xfId="0" applyFont="1" applyBorder="1" applyAlignment="1">
      <alignment horizontal="left" vertical="center" indent="1"/>
    </xf>
    <xf numFmtId="164" fontId="3" fillId="4" borderId="78" xfId="0" applyNumberFormat="1" applyFont="1" applyFill="1" applyBorder="1" applyAlignment="1" applyProtection="1">
      <alignment vertical="center"/>
      <protection locked="0"/>
    </xf>
    <xf numFmtId="0" fontId="15" fillId="6" borderId="63" xfId="0" applyFont="1" applyFill="1" applyBorder="1" applyAlignment="1">
      <alignment horizontal="left"/>
    </xf>
    <xf numFmtId="0" fontId="7" fillId="6" borderId="63" xfId="0" applyFont="1" applyFill="1" applyBorder="1" applyAlignment="1">
      <alignment horizontal="left"/>
    </xf>
    <xf numFmtId="0" fontId="3" fillId="6" borderId="63" xfId="0" applyFont="1" applyFill="1" applyBorder="1" applyAlignment="1">
      <alignment horizontal="left" wrapText="1" indent="1"/>
    </xf>
    <xf numFmtId="0" fontId="3" fillId="6" borderId="63" xfId="0" quotePrefix="1" applyFont="1" applyFill="1" applyBorder="1" applyAlignment="1">
      <alignment horizontal="left" wrapText="1" indent="2"/>
    </xf>
    <xf numFmtId="164" fontId="3" fillId="4" borderId="79" xfId="0" applyNumberFormat="1" applyFont="1" applyFill="1" applyBorder="1" applyAlignment="1" applyProtection="1">
      <alignment vertical="center"/>
      <protection locked="0"/>
    </xf>
    <xf numFmtId="0" fontId="7" fillId="0" borderId="63" xfId="0" quotePrefix="1" applyFont="1" applyBorder="1" applyAlignment="1">
      <alignment horizontal="left" indent="2"/>
    </xf>
    <xf numFmtId="3" fontId="5" fillId="0" borderId="64" xfId="0" applyNumberFormat="1" applyFont="1" applyBorder="1" applyAlignment="1">
      <alignment vertical="center"/>
    </xf>
    <xf numFmtId="164" fontId="5" fillId="0" borderId="64" xfId="0" applyNumberFormat="1" applyFont="1" applyBorder="1" applyAlignment="1">
      <alignment horizontal="right" vertical="center"/>
    </xf>
    <xf numFmtId="0" fontId="31" fillId="0" borderId="63" xfId="0" applyFont="1" applyBorder="1"/>
    <xf numFmtId="0" fontId="3" fillId="4" borderId="77" xfId="0" applyFont="1" applyFill="1" applyBorder="1" applyProtection="1">
      <protection locked="0"/>
    </xf>
    <xf numFmtId="0" fontId="7" fillId="0" borderId="63" xfId="0" applyFont="1" applyBorder="1" applyAlignment="1">
      <alignment horizontal="left" wrapText="1"/>
    </xf>
    <xf numFmtId="0" fontId="31" fillId="0" borderId="63" xfId="0" applyFont="1" applyBorder="1" applyAlignment="1">
      <alignment horizontal="left" wrapText="1"/>
    </xf>
    <xf numFmtId="0" fontId="7" fillId="0" borderId="63" xfId="0" applyFont="1" applyBorder="1"/>
    <xf numFmtId="0" fontId="12" fillId="0" borderId="63" xfId="0" applyFont="1" applyBorder="1" applyAlignment="1">
      <alignment horizontal="left" wrapText="1" indent="1"/>
    </xf>
    <xf numFmtId="164" fontId="3" fillId="4" borderId="80" xfId="0" applyNumberFormat="1" applyFont="1" applyFill="1" applyBorder="1" applyAlignment="1" applyProtection="1">
      <alignment vertical="center"/>
      <protection locked="0"/>
    </xf>
    <xf numFmtId="0" fontId="12" fillId="0" borderId="63" xfId="0" applyFont="1" applyBorder="1" applyAlignment="1">
      <alignment horizontal="left" wrapText="1" indent="3"/>
    </xf>
    <xf numFmtId="0" fontId="3" fillId="7" borderId="82" xfId="0" applyFont="1" applyFill="1" applyBorder="1"/>
    <xf numFmtId="0" fontId="3" fillId="0" borderId="63" xfId="0" applyFont="1" applyBorder="1" applyAlignment="1">
      <alignment vertical="center"/>
    </xf>
    <xf numFmtId="0" fontId="3" fillId="0" borderId="63" xfId="0" applyFont="1" applyBorder="1" applyAlignment="1">
      <alignment horizontal="left" vertical="top" wrapText="1"/>
    </xf>
    <xf numFmtId="0" fontId="7" fillId="0" borderId="64" xfId="0" applyFont="1" applyBorder="1"/>
    <xf numFmtId="0" fontId="3" fillId="0" borderId="63" xfId="0" applyFont="1" applyBorder="1" applyAlignment="1">
      <alignment wrapText="1"/>
    </xf>
    <xf numFmtId="0" fontId="3" fillId="0" borderId="63" xfId="0" applyFont="1" applyBorder="1" applyAlignment="1">
      <alignment vertical="center" wrapText="1"/>
    </xf>
    <xf numFmtId="0" fontId="3" fillId="0" borderId="83" xfId="0" applyFont="1" applyBorder="1"/>
    <xf numFmtId="0" fontId="3" fillId="0" borderId="84" xfId="0" applyFont="1" applyBorder="1"/>
    <xf numFmtId="0" fontId="3" fillId="0" borderId="85" xfId="0" applyFont="1" applyBorder="1"/>
    <xf numFmtId="0" fontId="8" fillId="5" borderId="2" xfId="0" applyFont="1" applyFill="1" applyBorder="1" applyAlignment="1">
      <alignment horizontal="center" vertical="center" wrapText="1"/>
    </xf>
    <xf numFmtId="0" fontId="8" fillId="5" borderId="72" xfId="0" applyFont="1" applyFill="1" applyBorder="1" applyAlignment="1">
      <alignment horizontal="center" vertical="center" wrapText="1"/>
    </xf>
    <xf numFmtId="0" fontId="0" fillId="7" borderId="60" xfId="0" applyFill="1" applyBorder="1"/>
    <xf numFmtId="0" fontId="28" fillId="7" borderId="86" xfId="0" applyFont="1" applyFill="1" applyBorder="1"/>
    <xf numFmtId="0" fontId="23" fillId="7" borderId="61" xfId="0" applyFont="1" applyFill="1" applyBorder="1"/>
    <xf numFmtId="0" fontId="23" fillId="7" borderId="87" xfId="0" applyFont="1" applyFill="1" applyBorder="1"/>
    <xf numFmtId="0" fontId="0" fillId="7" borderId="88" xfId="0" applyFill="1" applyBorder="1"/>
    <xf numFmtId="0" fontId="23" fillId="7" borderId="86" xfId="0" applyFont="1" applyFill="1" applyBorder="1"/>
    <xf numFmtId="0" fontId="0" fillId="7" borderId="63" xfId="0" applyFill="1" applyBorder="1"/>
    <xf numFmtId="0" fontId="23" fillId="7" borderId="64" xfId="0" applyFont="1" applyFill="1" applyBorder="1"/>
    <xf numFmtId="0" fontId="23" fillId="7" borderId="64" xfId="0" applyFont="1" applyFill="1" applyBorder="1" applyAlignment="1">
      <alignment horizontal="center"/>
    </xf>
    <xf numFmtId="0" fontId="0" fillId="7" borderId="89" xfId="0" applyFill="1" applyBorder="1"/>
    <xf numFmtId="0" fontId="24" fillId="7" borderId="64" xfId="0" applyFont="1" applyFill="1" applyBorder="1" applyAlignment="1">
      <alignment horizontal="center"/>
    </xf>
    <xf numFmtId="0" fontId="23" fillId="7" borderId="64" xfId="0" applyFont="1" applyFill="1" applyBorder="1" applyAlignment="1">
      <alignment horizontal="left" vertical="top"/>
    </xf>
    <xf numFmtId="0" fontId="23" fillId="7" borderId="90" xfId="0" applyFont="1" applyFill="1" applyBorder="1" applyAlignment="1">
      <alignment horizontal="center" vertical="center" wrapText="1"/>
    </xf>
    <xf numFmtId="0" fontId="23" fillId="7" borderId="90" xfId="0" applyFont="1" applyFill="1" applyBorder="1"/>
    <xf numFmtId="0" fontId="24" fillId="7" borderId="64" xfId="0" applyFont="1" applyFill="1" applyBorder="1" applyAlignment="1">
      <alignment horizontal="left"/>
    </xf>
    <xf numFmtId="0" fontId="23" fillId="7" borderId="64" xfId="0" applyFont="1" applyFill="1" applyBorder="1" applyAlignment="1">
      <alignment horizontal="left"/>
    </xf>
    <xf numFmtId="0" fontId="0" fillId="7" borderId="83" xfId="0" applyFill="1" applyBorder="1"/>
    <xf numFmtId="0" fontId="23" fillId="7" borderId="92" xfId="0" applyFont="1" applyFill="1" applyBorder="1"/>
    <xf numFmtId="0" fontId="23" fillId="7" borderId="93" xfId="0" applyFont="1" applyFill="1" applyBorder="1"/>
    <xf numFmtId="0" fontId="0" fillId="7" borderId="93" xfId="0" applyFill="1" applyBorder="1"/>
    <xf numFmtId="0" fontId="23" fillId="7" borderId="84" xfId="0" applyFont="1" applyFill="1" applyBorder="1"/>
    <xf numFmtId="0" fontId="23" fillId="7" borderId="85" xfId="0" applyFont="1" applyFill="1" applyBorder="1"/>
    <xf numFmtId="0" fontId="23" fillId="7" borderId="94" xfId="0" applyFont="1" applyFill="1" applyBorder="1"/>
    <xf numFmtId="0" fontId="3" fillId="0" borderId="81" xfId="0" applyFont="1" applyBorder="1" applyAlignment="1">
      <alignment vertical="center"/>
    </xf>
    <xf numFmtId="0" fontId="23" fillId="7" borderId="95" xfId="0" applyFont="1" applyFill="1" applyBorder="1"/>
    <xf numFmtId="0" fontId="7" fillId="0" borderId="63" xfId="0" applyFont="1" applyBorder="1" applyAlignment="1">
      <alignment horizontal="left" indent="5"/>
    </xf>
    <xf numFmtId="14" fontId="8" fillId="5" borderId="2" xfId="0" applyNumberFormat="1" applyFont="1" applyFill="1" applyBorder="1" applyAlignment="1">
      <alignment horizontal="center" vertical="center" wrapText="1"/>
    </xf>
    <xf numFmtId="14" fontId="8" fillId="5" borderId="72" xfId="0" applyNumberFormat="1" applyFont="1" applyFill="1" applyBorder="1" applyAlignment="1">
      <alignment horizontal="center" vertical="center" wrapText="1"/>
    </xf>
    <xf numFmtId="164" fontId="3" fillId="4" borderId="5" xfId="0" applyNumberFormat="1" applyFont="1" applyFill="1" applyBorder="1" applyAlignment="1" applyProtection="1">
      <alignment horizontal="right" vertical="center"/>
      <protection locked="0"/>
    </xf>
    <xf numFmtId="0" fontId="23" fillId="9" borderId="14" xfId="0" applyFont="1" applyFill="1" applyBorder="1" applyAlignment="1">
      <alignment horizontal="center" vertical="center" wrapText="1"/>
    </xf>
    <xf numFmtId="0" fontId="23" fillId="9" borderId="23" xfId="0" applyFont="1" applyFill="1" applyBorder="1" applyAlignment="1">
      <alignment horizontal="center" vertical="center" wrapText="1"/>
    </xf>
    <xf numFmtId="0" fontId="23" fillId="9" borderId="15" xfId="0" applyFont="1" applyFill="1" applyBorder="1" applyAlignment="1">
      <alignment horizontal="center" vertical="center" wrapText="1"/>
    </xf>
    <xf numFmtId="0" fontId="23" fillId="7" borderId="0" xfId="0" applyFont="1" applyFill="1" applyAlignment="1">
      <alignment horizontal="center"/>
    </xf>
    <xf numFmtId="0" fontId="23" fillId="7" borderId="0" xfId="0" applyFont="1" applyFill="1" applyAlignment="1">
      <alignment horizontal="left" vertical="top"/>
    </xf>
    <xf numFmtId="0" fontId="23" fillId="7" borderId="95" xfId="0" applyFont="1" applyFill="1" applyBorder="1" applyAlignment="1">
      <alignment horizontal="center" vertical="center" wrapText="1"/>
    </xf>
    <xf numFmtId="0" fontId="0" fillId="7" borderId="97" xfId="0" applyFill="1" applyBorder="1"/>
    <xf numFmtId="0" fontId="0" fillId="7" borderId="96" xfId="0" applyFill="1" applyBorder="1"/>
    <xf numFmtId="0" fontId="0" fillId="7" borderId="98" xfId="0" applyFill="1" applyBorder="1"/>
    <xf numFmtId="0" fontId="23" fillId="0" borderId="23" xfId="0" applyFont="1" applyBorder="1" applyAlignment="1" applyProtection="1">
      <alignment vertical="center" wrapText="1"/>
      <protection locked="0"/>
    </xf>
    <xf numFmtId="0" fontId="23" fillId="0" borderId="59" xfId="0" applyFont="1" applyBorder="1" applyAlignment="1" applyProtection="1">
      <alignment vertical="center" wrapText="1"/>
      <protection locked="0"/>
    </xf>
    <xf numFmtId="164" fontId="23" fillId="0" borderId="14" xfId="0" applyNumberFormat="1" applyFont="1" applyBorder="1" applyAlignment="1" applyProtection="1">
      <alignment vertical="center" wrapText="1"/>
      <protection locked="0"/>
    </xf>
    <xf numFmtId="164" fontId="23" fillId="0" borderId="15" xfId="0" applyNumberFormat="1" applyFont="1" applyBorder="1" applyAlignment="1" applyProtection="1">
      <alignment vertical="center" wrapText="1"/>
      <protection locked="0"/>
    </xf>
    <xf numFmtId="0" fontId="23" fillId="0" borderId="14" xfId="0" applyFont="1" applyBorder="1" applyAlignment="1" applyProtection="1">
      <alignment vertical="center" wrapText="1"/>
      <protection locked="0"/>
    </xf>
    <xf numFmtId="0" fontId="23" fillId="0" borderId="15" xfId="0" applyFont="1" applyBorder="1" applyAlignment="1" applyProtection="1">
      <alignment vertical="center" wrapText="1"/>
      <protection locked="0"/>
    </xf>
    <xf numFmtId="0" fontId="39" fillId="0" borderId="60" xfId="0" applyFont="1" applyBorder="1" applyAlignment="1">
      <alignment wrapText="1"/>
    </xf>
    <xf numFmtId="0" fontId="39" fillId="0" borderId="61" xfId="0" applyFont="1" applyBorder="1" applyAlignment="1">
      <alignment wrapText="1"/>
    </xf>
    <xf numFmtId="0" fontId="39" fillId="0" borderId="63" xfId="0" applyFont="1" applyBorder="1" applyAlignment="1">
      <alignment wrapText="1"/>
    </xf>
    <xf numFmtId="0" fontId="39" fillId="0" borderId="0" xfId="0" applyFont="1" applyAlignment="1">
      <alignment wrapText="1"/>
    </xf>
    <xf numFmtId="0" fontId="36" fillId="0" borderId="63" xfId="0" applyFont="1" applyBorder="1" applyAlignment="1">
      <alignment horizontal="center" wrapText="1"/>
    </xf>
    <xf numFmtId="0" fontId="36" fillId="0" borderId="0" xfId="0" applyFont="1" applyAlignment="1">
      <alignment horizontal="center" wrapText="1"/>
    </xf>
    <xf numFmtId="0" fontId="36" fillId="0" borderId="64" xfId="0" applyFont="1" applyBorder="1" applyAlignment="1">
      <alignment horizontal="center" wrapText="1"/>
    </xf>
    <xf numFmtId="0" fontId="3" fillId="4" borderId="66" xfId="0" applyFont="1" applyFill="1" applyBorder="1" applyAlignment="1">
      <alignment horizontal="right" vertical="center"/>
    </xf>
    <xf numFmtId="10" fontId="3" fillId="0" borderId="69" xfId="1" applyNumberFormat="1" applyFont="1" applyBorder="1" applyAlignment="1">
      <alignment vertical="center"/>
    </xf>
    <xf numFmtId="164" fontId="3" fillId="4" borderId="68" xfId="0" applyNumberFormat="1" applyFont="1" applyFill="1" applyBorder="1" applyAlignment="1" applyProtection="1">
      <alignment vertical="center"/>
      <protection locked="0"/>
    </xf>
    <xf numFmtId="164" fontId="3" fillId="4" borderId="99" xfId="0" applyNumberFormat="1" applyFont="1" applyFill="1" applyBorder="1" applyAlignment="1" applyProtection="1">
      <alignment vertical="center"/>
      <protection locked="0"/>
    </xf>
    <xf numFmtId="164" fontId="3" fillId="4" borderId="100" xfId="0" applyNumberFormat="1" applyFont="1" applyFill="1" applyBorder="1" applyAlignment="1" applyProtection="1">
      <alignment vertical="center"/>
      <protection locked="0"/>
    </xf>
    <xf numFmtId="164" fontId="3" fillId="4" borderId="69" xfId="0" applyNumberFormat="1" applyFont="1" applyFill="1" applyBorder="1" applyAlignment="1" applyProtection="1">
      <alignment vertical="center"/>
      <protection locked="0"/>
    </xf>
    <xf numFmtId="0" fontId="15" fillId="0" borderId="63" xfId="0" quotePrefix="1" applyFont="1" applyBorder="1" applyAlignment="1">
      <alignment horizontal="left"/>
    </xf>
    <xf numFmtId="0" fontId="15" fillId="0" borderId="101" xfId="0" applyFont="1" applyBorder="1" applyAlignment="1">
      <alignment horizontal="left"/>
    </xf>
    <xf numFmtId="0" fontId="7" fillId="0" borderId="101" xfId="0" applyFont="1" applyBorder="1" applyAlignment="1">
      <alignment horizontal="left"/>
    </xf>
    <xf numFmtId="0" fontId="7" fillId="0" borderId="102" xfId="0" applyFont="1" applyBorder="1" applyAlignment="1">
      <alignment horizontal="left"/>
    </xf>
    <xf numFmtId="0" fontId="8" fillId="5" borderId="104" xfId="0" applyFont="1" applyFill="1" applyBorder="1" applyAlignment="1">
      <alignment vertical="center"/>
    </xf>
    <xf numFmtId="0" fontId="5" fillId="0" borderId="63" xfId="0" applyFont="1" applyBorder="1" applyAlignment="1">
      <alignment horizontal="left"/>
    </xf>
    <xf numFmtId="164" fontId="5" fillId="0" borderId="0" xfId="0" applyNumberFormat="1" applyFont="1" applyAlignment="1">
      <alignment horizontal="left" vertical="center"/>
    </xf>
    <xf numFmtId="164" fontId="5" fillId="0" borderId="64" xfId="0" applyNumberFormat="1" applyFont="1" applyBorder="1" applyAlignment="1">
      <alignment horizontal="left" vertical="center"/>
    </xf>
    <xf numFmtId="0" fontId="3" fillId="6" borderId="63" xfId="0" quotePrefix="1" applyFont="1" applyFill="1" applyBorder="1" applyAlignment="1">
      <alignment horizontal="left" wrapText="1"/>
    </xf>
    <xf numFmtId="0" fontId="3" fillId="0" borderId="64" xfId="0" applyFont="1" applyBorder="1" applyAlignment="1">
      <alignment vertical="center"/>
    </xf>
    <xf numFmtId="0" fontId="14" fillId="0" borderId="63" xfId="0" applyFont="1" applyBorder="1" applyAlignment="1">
      <alignment horizontal="left" wrapText="1" indent="2"/>
    </xf>
    <xf numFmtId="0" fontId="40" fillId="7" borderId="102" xfId="0" applyFont="1" applyFill="1" applyBorder="1" applyAlignment="1">
      <alignment horizontal="left" wrapText="1" indent="2"/>
    </xf>
    <xf numFmtId="0" fontId="9" fillId="0" borderId="63" xfId="0" applyFont="1" applyBorder="1" applyAlignment="1">
      <alignment horizontal="left" wrapText="1" indent="2"/>
    </xf>
    <xf numFmtId="0" fontId="3" fillId="0" borderId="71" xfId="0" applyFont="1" applyBorder="1" applyAlignment="1">
      <alignment vertical="center"/>
    </xf>
    <xf numFmtId="0" fontId="3" fillId="0" borderId="72" xfId="0" applyFont="1" applyBorder="1"/>
    <xf numFmtId="164" fontId="3" fillId="4" borderId="105" xfId="0" applyNumberFormat="1" applyFont="1" applyFill="1" applyBorder="1" applyAlignment="1" applyProtection="1">
      <alignment vertical="center"/>
      <protection locked="0"/>
    </xf>
    <xf numFmtId="0" fontId="3" fillId="4" borderId="116" xfId="1" applyNumberFormat="1" applyFont="1" applyFill="1" applyBorder="1" applyAlignment="1" applyProtection="1">
      <alignment vertical="center"/>
      <protection locked="0"/>
    </xf>
    <xf numFmtId="0" fontId="43" fillId="7" borderId="0" xfId="0" applyFont="1" applyFill="1"/>
    <xf numFmtId="0" fontId="41" fillId="0" borderId="0" xfId="0" applyFont="1" applyAlignment="1">
      <alignment horizontal="left"/>
    </xf>
    <xf numFmtId="0" fontId="41" fillId="0" borderId="0" xfId="0" applyFont="1"/>
    <xf numFmtId="0" fontId="41" fillId="0" borderId="0" xfId="0" applyFont="1" applyAlignment="1">
      <alignment horizontal="center"/>
    </xf>
    <xf numFmtId="0" fontId="41" fillId="0" borderId="14" xfId="0" applyFont="1" applyBorder="1"/>
    <xf numFmtId="166" fontId="3" fillId="4" borderId="117" xfId="1" applyNumberFormat="1" applyFont="1" applyFill="1" applyBorder="1" applyAlignment="1" applyProtection="1">
      <alignment vertical="center"/>
      <protection locked="0"/>
    </xf>
    <xf numFmtId="164" fontId="15" fillId="0" borderId="0" xfId="3" applyNumberFormat="1" applyFont="1"/>
    <xf numFmtId="166" fontId="3" fillId="4" borderId="116" xfId="1" applyNumberFormat="1" applyFont="1" applyFill="1" applyBorder="1" applyAlignment="1" applyProtection="1">
      <alignment vertical="center"/>
      <protection locked="0"/>
    </xf>
    <xf numFmtId="166" fontId="3" fillId="0" borderId="117" xfId="1" applyNumberFormat="1" applyFont="1" applyFill="1" applyBorder="1" applyAlignment="1" applyProtection="1">
      <alignment vertical="center"/>
    </xf>
    <xf numFmtId="0" fontId="3" fillId="0" borderId="117" xfId="1" applyNumberFormat="1" applyFont="1" applyFill="1" applyBorder="1" applyAlignment="1" applyProtection="1">
      <alignment vertical="center"/>
    </xf>
    <xf numFmtId="0" fontId="3" fillId="0" borderId="116" xfId="1" applyNumberFormat="1" applyFont="1" applyFill="1" applyBorder="1" applyAlignment="1" applyProtection="1">
      <alignment vertical="center"/>
    </xf>
    <xf numFmtId="0" fontId="3" fillId="0" borderId="0" xfId="1" applyNumberFormat="1" applyFont="1" applyFill="1" applyBorder="1" applyAlignment="1" applyProtection="1">
      <alignment vertical="center"/>
    </xf>
    <xf numFmtId="0" fontId="45" fillId="3" borderId="0" xfId="0" applyFont="1" applyFill="1"/>
    <xf numFmtId="0" fontId="45" fillId="0" borderId="0" xfId="0" applyFont="1"/>
    <xf numFmtId="0" fontId="7" fillId="3" borderId="0" xfId="0" applyFont="1" applyFill="1"/>
    <xf numFmtId="0" fontId="7" fillId="0" borderId="111" xfId="0" applyFont="1" applyBorder="1"/>
    <xf numFmtId="0" fontId="7" fillId="7" borderId="0" xfId="0" applyFont="1" applyFill="1"/>
    <xf numFmtId="0" fontId="7" fillId="0" borderId="16" xfId="0" applyFont="1" applyBorder="1" applyAlignment="1">
      <alignment horizontal="left" vertical="top"/>
    </xf>
    <xf numFmtId="0" fontId="7" fillId="0" borderId="118" xfId="0" applyFont="1" applyBorder="1" applyAlignment="1">
      <alignment horizontal="left" vertical="top"/>
    </xf>
    <xf numFmtId="0" fontId="6" fillId="7" borderId="29" xfId="0" applyFont="1" applyFill="1" applyBorder="1" applyAlignment="1">
      <alignment horizontal="left" vertical="top"/>
    </xf>
    <xf numFmtId="0" fontId="6" fillId="7" borderId="29" xfId="0" applyFont="1" applyFill="1" applyBorder="1" applyAlignment="1" applyProtection="1">
      <alignment horizontal="center"/>
      <protection locked="0"/>
    </xf>
    <xf numFmtId="0" fontId="3" fillId="7" borderId="29" xfId="0" applyFont="1" applyFill="1" applyBorder="1" applyAlignment="1">
      <alignment horizontal="left" vertical="top"/>
    </xf>
    <xf numFmtId="0" fontId="15" fillId="0" borderId="37" xfId="0" applyFont="1" applyBorder="1"/>
    <xf numFmtId="0" fontId="7" fillId="0" borderId="37" xfId="0" applyFont="1" applyBorder="1"/>
    <xf numFmtId="0" fontId="8" fillId="10" borderId="16" xfId="0" applyFont="1" applyFill="1" applyBorder="1" applyAlignment="1">
      <alignment horizontal="center" vertical="center" wrapText="1"/>
    </xf>
    <xf numFmtId="0" fontId="15" fillId="0" borderId="0" xfId="0" applyFont="1"/>
    <xf numFmtId="0" fontId="5" fillId="0" borderId="116" xfId="1" applyNumberFormat="1" applyFont="1" applyFill="1" applyBorder="1" applyAlignment="1" applyProtection="1">
      <alignment vertical="center"/>
    </xf>
    <xf numFmtId="166" fontId="5" fillId="0" borderId="117" xfId="1" applyNumberFormat="1" applyFont="1" applyFill="1" applyBorder="1" applyAlignment="1" applyProtection="1">
      <alignment vertical="center"/>
    </xf>
    <xf numFmtId="164" fontId="15" fillId="0" borderId="133" xfId="3" applyNumberFormat="1" applyFont="1" applyBorder="1"/>
    <xf numFmtId="166" fontId="5" fillId="4" borderId="116" xfId="1" applyNumberFormat="1" applyFont="1" applyFill="1" applyBorder="1" applyAlignment="1" applyProtection="1">
      <alignment vertical="center"/>
      <protection locked="0"/>
    </xf>
    <xf numFmtId="0" fontId="6" fillId="0" borderId="0" xfId="0" applyFont="1" applyAlignment="1">
      <alignment horizontal="center"/>
    </xf>
    <xf numFmtId="164" fontId="7" fillId="0" borderId="0" xfId="3" applyNumberFormat="1" applyFont="1" applyAlignment="1">
      <alignment horizontal="right"/>
    </xf>
    <xf numFmtId="0" fontId="6" fillId="10" borderId="125" xfId="0" applyFont="1" applyFill="1" applyBorder="1" applyAlignment="1">
      <alignment vertical="center"/>
    </xf>
    <xf numFmtId="0" fontId="6" fillId="10" borderId="0" xfId="0" applyFont="1" applyFill="1" applyAlignment="1">
      <alignment vertical="center"/>
    </xf>
    <xf numFmtId="0" fontId="6" fillId="10" borderId="126" xfId="0" applyFont="1" applyFill="1" applyBorder="1" applyAlignment="1">
      <alignment vertical="center"/>
    </xf>
    <xf numFmtId="0" fontId="7" fillId="0" borderId="125" xfId="0" applyFont="1" applyBorder="1"/>
    <xf numFmtId="0" fontId="7" fillId="0" borderId="128" xfId="0" applyFont="1" applyBorder="1"/>
    <xf numFmtId="0" fontId="7" fillId="0" borderId="129" xfId="0" applyFont="1" applyBorder="1"/>
    <xf numFmtId="0" fontId="5" fillId="0" borderId="0" xfId="3" applyFont="1" applyAlignment="1">
      <alignment vertical="center" wrapText="1"/>
    </xf>
    <xf numFmtId="0" fontId="41" fillId="7" borderId="0" xfId="0" applyFont="1" applyFill="1"/>
    <xf numFmtId="0" fontId="42" fillId="7" borderId="0" xfId="0" applyFont="1" applyFill="1" applyAlignment="1">
      <alignment vertical="top" wrapText="1"/>
    </xf>
    <xf numFmtId="0" fontId="42" fillId="7" borderId="64" xfId="0" applyFont="1" applyFill="1" applyBorder="1" applyAlignment="1">
      <alignment vertical="center" wrapText="1"/>
    </xf>
    <xf numFmtId="0" fontId="31" fillId="0" borderId="20" xfId="3" applyFont="1" applyBorder="1" applyAlignment="1">
      <alignment vertical="center" wrapText="1"/>
    </xf>
    <xf numFmtId="0" fontId="31" fillId="0" borderId="0" xfId="3" applyFont="1" applyAlignment="1">
      <alignment vertical="center" wrapText="1"/>
    </xf>
    <xf numFmtId="0" fontId="29" fillId="0" borderId="20" xfId="3" applyFont="1" applyBorder="1" applyAlignment="1">
      <alignment vertical="center"/>
    </xf>
    <xf numFmtId="0" fontId="26" fillId="0" borderId="125" xfId="0" applyFont="1" applyBorder="1"/>
    <xf numFmtId="164" fontId="12" fillId="4" borderId="35" xfId="0" applyNumberFormat="1" applyFont="1" applyFill="1" applyBorder="1" applyAlignment="1" applyProtection="1">
      <alignment vertical="center"/>
      <protection locked="0"/>
    </xf>
    <xf numFmtId="164" fontId="12" fillId="4" borderId="75" xfId="0" applyNumberFormat="1" applyFont="1" applyFill="1" applyBorder="1" applyAlignment="1" applyProtection="1">
      <alignment vertical="center"/>
      <protection locked="0"/>
    </xf>
    <xf numFmtId="0" fontId="14" fillId="7" borderId="29" xfId="0" applyFont="1" applyFill="1" applyBorder="1" applyAlignment="1">
      <alignment horizontal="left" vertical="top"/>
    </xf>
    <xf numFmtId="164" fontId="3" fillId="4" borderId="106" xfId="0" applyNumberFormat="1" applyFont="1" applyFill="1" applyBorder="1" applyAlignment="1" applyProtection="1">
      <alignment vertical="center"/>
      <protection locked="0"/>
    </xf>
    <xf numFmtId="0" fontId="54" fillId="0" borderId="0" xfId="0" applyFont="1"/>
    <xf numFmtId="0" fontId="54" fillId="0" borderId="0" xfId="0" applyFont="1" applyAlignment="1">
      <alignment horizontal="center"/>
    </xf>
    <xf numFmtId="10" fontId="54" fillId="0" borderId="0" xfId="1" applyNumberFormat="1" applyFont="1" applyFill="1" applyBorder="1" applyAlignment="1">
      <alignment horizontal="center" vertical="center"/>
    </xf>
    <xf numFmtId="0" fontId="54" fillId="0" borderId="0" xfId="0" applyFont="1" applyAlignment="1">
      <alignment horizontal="left"/>
    </xf>
    <xf numFmtId="0" fontId="54" fillId="0" borderId="0" xfId="0" applyFont="1" applyAlignment="1">
      <alignment vertical="center"/>
    </xf>
    <xf numFmtId="0" fontId="54" fillId="0" borderId="0" xfId="0" applyFont="1" applyAlignment="1">
      <alignment horizontal="center" vertical="center"/>
    </xf>
    <xf numFmtId="0" fontId="55" fillId="0" borderId="0" xfId="0" applyFont="1"/>
    <xf numFmtId="0" fontId="55" fillId="0" borderId="0" xfId="0" applyFont="1" applyAlignment="1">
      <alignment horizontal="center"/>
    </xf>
    <xf numFmtId="0" fontId="55" fillId="0" borderId="0" xfId="0" applyFont="1" applyAlignment="1">
      <alignment horizontal="left"/>
    </xf>
    <xf numFmtId="0" fontId="54" fillId="0" borderId="0" xfId="0" applyFont="1" applyAlignment="1">
      <alignment horizontal="center" wrapText="1"/>
    </xf>
    <xf numFmtId="10" fontId="54" fillId="0" borderId="0" xfId="1" applyNumberFormat="1" applyFont="1" applyFill="1" applyBorder="1" applyAlignment="1">
      <alignment horizontal="center"/>
    </xf>
    <xf numFmtId="10" fontId="54" fillId="0" borderId="0" xfId="0" applyNumberFormat="1" applyFont="1" applyAlignment="1">
      <alignment horizontal="center"/>
    </xf>
    <xf numFmtId="0" fontId="3" fillId="6" borderId="63" xfId="0" applyFont="1" applyFill="1" applyBorder="1" applyAlignment="1">
      <alignment horizontal="left" indent="1"/>
    </xf>
    <xf numFmtId="164" fontId="3" fillId="4" borderId="137" xfId="0" applyNumberFormat="1" applyFont="1" applyFill="1" applyBorder="1" applyAlignment="1" applyProtection="1">
      <alignment vertical="center"/>
      <protection locked="0"/>
    </xf>
    <xf numFmtId="164" fontId="3" fillId="4" borderId="138" xfId="0" applyNumberFormat="1" applyFont="1" applyFill="1" applyBorder="1" applyAlignment="1" applyProtection="1">
      <alignment vertical="center"/>
      <protection locked="0"/>
    </xf>
    <xf numFmtId="164" fontId="3" fillId="4" borderId="139" xfId="0" applyNumberFormat="1" applyFont="1" applyFill="1" applyBorder="1" applyAlignment="1" applyProtection="1">
      <alignment vertical="center"/>
      <protection locked="0"/>
    </xf>
    <xf numFmtId="0" fontId="3" fillId="0" borderId="63" xfId="0" quotePrefix="1" applyFont="1" applyBorder="1" applyAlignment="1">
      <alignment horizontal="left" vertical="center" indent="1"/>
    </xf>
    <xf numFmtId="164" fontId="5" fillId="0" borderId="67" xfId="0" applyNumberFormat="1" applyFont="1" applyBorder="1" applyAlignment="1">
      <alignment vertical="center"/>
    </xf>
    <xf numFmtId="164" fontId="5" fillId="0" borderId="65" xfId="0" applyNumberFormat="1" applyFont="1" applyBorder="1" applyAlignment="1">
      <alignment vertical="center"/>
    </xf>
    <xf numFmtId="0" fontId="15" fillId="0" borderId="63" xfId="0" applyFont="1" applyBorder="1" applyAlignment="1">
      <alignment horizontal="left" vertical="center"/>
    </xf>
    <xf numFmtId="0" fontId="12" fillId="0" borderId="63" xfId="0" applyFont="1" applyBorder="1" applyAlignment="1">
      <alignment wrapText="1"/>
    </xf>
    <xf numFmtId="0" fontId="38" fillId="0" borderId="63" xfId="0" quotePrefix="1" applyFont="1" applyBorder="1" applyAlignment="1">
      <alignment horizontal="left" indent="1"/>
    </xf>
    <xf numFmtId="164" fontId="3" fillId="4" borderId="147" xfId="0" applyNumberFormat="1" applyFont="1" applyFill="1" applyBorder="1" applyAlignment="1" applyProtection="1">
      <alignment vertical="center"/>
      <protection locked="0"/>
    </xf>
    <xf numFmtId="0" fontId="3" fillId="0" borderId="129" xfId="0" applyFont="1" applyBorder="1"/>
    <xf numFmtId="0" fontId="3" fillId="0" borderId="150" xfId="0" applyFont="1" applyBorder="1"/>
    <xf numFmtId="0" fontId="3" fillId="0" borderId="111" xfId="0" applyFont="1" applyBorder="1"/>
    <xf numFmtId="164" fontId="3" fillId="4" borderId="151" xfId="0" applyNumberFormat="1" applyFont="1" applyFill="1" applyBorder="1" applyAlignment="1" applyProtection="1">
      <alignment horizontal="right" vertical="center"/>
      <protection locked="0"/>
    </xf>
    <xf numFmtId="164" fontId="3" fillId="4" borderId="152" xfId="0" applyNumberFormat="1" applyFont="1" applyFill="1" applyBorder="1" applyAlignment="1" applyProtection="1">
      <alignment vertical="center"/>
      <protection locked="0"/>
    </xf>
    <xf numFmtId="164" fontId="3" fillId="4" borderId="132" xfId="0" applyNumberFormat="1" applyFont="1" applyFill="1" applyBorder="1" applyAlignment="1" applyProtection="1">
      <alignment vertical="center"/>
      <protection locked="0"/>
    </xf>
    <xf numFmtId="0" fontId="8" fillId="5" borderId="153" xfId="0" applyFont="1" applyFill="1" applyBorder="1" applyAlignment="1">
      <alignment horizontal="center" vertical="center" wrapText="1"/>
    </xf>
    <xf numFmtId="164" fontId="3" fillId="4" borderId="154" xfId="0" applyNumberFormat="1" applyFont="1" applyFill="1" applyBorder="1" applyAlignment="1" applyProtection="1">
      <alignment vertical="center"/>
      <protection locked="0"/>
    </xf>
    <xf numFmtId="164" fontId="3" fillId="4" borderId="155" xfId="0" applyNumberFormat="1" applyFont="1" applyFill="1" applyBorder="1" applyAlignment="1" applyProtection="1">
      <alignment vertical="center"/>
      <protection locked="0"/>
    </xf>
    <xf numFmtId="0" fontId="8" fillId="5" borderId="153" xfId="0" applyFont="1" applyFill="1" applyBorder="1" applyAlignment="1">
      <alignment horizontal="center" wrapText="1"/>
    </xf>
    <xf numFmtId="0" fontId="7" fillId="0" borderId="107" xfId="0" applyFont="1" applyBorder="1"/>
    <xf numFmtId="0" fontId="7" fillId="0" borderId="108" xfId="0" applyFont="1" applyBorder="1"/>
    <xf numFmtId="0" fontId="7" fillId="0" borderId="110" xfId="0" applyFont="1" applyBorder="1"/>
    <xf numFmtId="0" fontId="7" fillId="0" borderId="37" xfId="0" applyFont="1" applyBorder="1" applyAlignment="1">
      <alignment vertical="top"/>
    </xf>
    <xf numFmtId="14" fontId="7" fillId="0" borderId="0" xfId="0" applyNumberFormat="1" applyFont="1"/>
    <xf numFmtId="0" fontId="7" fillId="0" borderId="0" xfId="0" applyFont="1" applyAlignment="1">
      <alignment horizontal="center" vertical="center"/>
    </xf>
    <xf numFmtId="0" fontId="7" fillId="0" borderId="0" xfId="0" applyFont="1" applyAlignment="1">
      <alignment horizontal="center"/>
    </xf>
    <xf numFmtId="0" fontId="8" fillId="8" borderId="107" xfId="0" applyFont="1" applyFill="1" applyBorder="1" applyAlignment="1">
      <alignment horizontal="left" vertical="center"/>
    </xf>
    <xf numFmtId="0" fontId="8" fillId="8" borderId="108" xfId="0" applyFont="1" applyFill="1" applyBorder="1"/>
    <xf numFmtId="0" fontId="6" fillId="8" borderId="108" xfId="0" applyFont="1" applyFill="1" applyBorder="1"/>
    <xf numFmtId="0" fontId="8" fillId="8" borderId="119" xfId="0" applyFont="1" applyFill="1" applyBorder="1" applyAlignment="1">
      <alignment horizontal="center" vertical="center" wrapText="1"/>
    </xf>
    <xf numFmtId="0" fontId="8" fillId="8" borderId="119" xfId="0" applyFont="1" applyFill="1" applyBorder="1" applyAlignment="1">
      <alignment horizontal="center" vertical="center"/>
    </xf>
    <xf numFmtId="0" fontId="6" fillId="8" borderId="121" xfId="0" applyFont="1" applyFill="1" applyBorder="1"/>
    <xf numFmtId="0" fontId="8" fillId="0" borderId="161" xfId="0" applyFont="1" applyBorder="1" applyAlignment="1">
      <alignment horizontal="left" vertical="center"/>
    </xf>
    <xf numFmtId="0" fontId="8" fillId="0" borderId="162" xfId="0" applyFont="1" applyBorder="1"/>
    <xf numFmtId="0" fontId="6" fillId="0" borderId="162" xfId="0" applyFont="1" applyBorder="1"/>
    <xf numFmtId="0" fontId="8" fillId="0" borderId="162" xfId="0" applyFont="1" applyBorder="1" applyAlignment="1">
      <alignment horizontal="center" vertical="center" wrapText="1"/>
    </xf>
    <xf numFmtId="0" fontId="8" fillId="0" borderId="162" xfId="0" applyFont="1" applyBorder="1" applyAlignment="1">
      <alignment horizontal="center" vertical="center"/>
    </xf>
    <xf numFmtId="0" fontId="6" fillId="0" borderId="163" xfId="0" applyFont="1" applyBorder="1"/>
    <xf numFmtId="0" fontId="7" fillId="0" borderId="136" xfId="0" applyFont="1" applyBorder="1"/>
    <xf numFmtId="0" fontId="7" fillId="0" borderId="135" xfId="0" quotePrefix="1" applyFont="1" applyBorder="1"/>
    <xf numFmtId="0" fontId="7" fillId="0" borderId="156" xfId="0" applyFont="1" applyBorder="1"/>
    <xf numFmtId="0" fontId="7" fillId="0" borderId="157" xfId="0" applyFont="1" applyBorder="1"/>
    <xf numFmtId="0" fontId="7" fillId="0" borderId="158" xfId="0" applyFont="1" applyBorder="1"/>
    <xf numFmtId="164" fontId="3" fillId="0" borderId="0" xfId="0" applyNumberFormat="1" applyFont="1" applyAlignment="1">
      <alignment horizontal="center" vertical="center"/>
    </xf>
    <xf numFmtId="164" fontId="3" fillId="0" borderId="12" xfId="0" applyNumberFormat="1" applyFont="1" applyBorder="1" applyAlignment="1">
      <alignment horizontal="center" vertical="center"/>
    </xf>
    <xf numFmtId="0" fontId="7" fillId="0" borderId="12" xfId="0" applyFont="1" applyBorder="1"/>
    <xf numFmtId="0" fontId="23" fillId="0" borderId="0" xfId="0" applyFont="1" applyAlignment="1">
      <alignment horizontal="left" vertical="center"/>
    </xf>
    <xf numFmtId="0" fontId="8" fillId="0" borderId="0" xfId="0" applyFont="1"/>
    <xf numFmtId="0" fontId="6" fillId="0" borderId="12" xfId="0" applyFont="1" applyBorder="1"/>
    <xf numFmtId="0" fontId="6" fillId="0" borderId="111" xfId="0" applyFont="1" applyBorder="1"/>
    <xf numFmtId="0" fontId="46" fillId="0" borderId="0" xfId="0" applyFont="1"/>
    <xf numFmtId="0" fontId="7" fillId="0" borderId="164" xfId="0" applyFont="1" applyBorder="1"/>
    <xf numFmtId="0" fontId="46" fillId="0" borderId="164" xfId="0" applyFont="1" applyBorder="1"/>
    <xf numFmtId="0" fontId="7" fillId="0" borderId="166" xfId="0" applyFont="1" applyBorder="1"/>
    <xf numFmtId="0" fontId="7" fillId="0" borderId="165" xfId="0" applyFont="1" applyBorder="1"/>
    <xf numFmtId="0" fontId="46" fillId="0" borderId="157" xfId="0" applyFont="1" applyBorder="1"/>
    <xf numFmtId="0" fontId="7" fillId="0" borderId="159" xfId="0" applyFont="1" applyBorder="1"/>
    <xf numFmtId="164" fontId="3" fillId="0" borderId="157" xfId="0" applyNumberFormat="1" applyFont="1" applyBorder="1" applyAlignment="1">
      <alignment horizontal="center" vertical="center"/>
    </xf>
    <xf numFmtId="164" fontId="3" fillId="0" borderId="159" xfId="0" applyNumberFormat="1" applyFont="1" applyBorder="1" applyAlignment="1">
      <alignment horizontal="center" vertical="center"/>
    </xf>
    <xf numFmtId="164" fontId="3" fillId="0" borderId="159" xfId="0" applyNumberFormat="1" applyFont="1" applyBorder="1" applyAlignment="1">
      <alignment vertical="center"/>
    </xf>
    <xf numFmtId="0" fontId="7" fillId="0" borderId="112" xfId="0" applyFont="1" applyBorder="1"/>
    <xf numFmtId="0" fontId="7" fillId="0" borderId="113" xfId="0" applyFont="1" applyBorder="1"/>
    <xf numFmtId="0" fontId="7" fillId="0" borderId="114" xfId="0" applyFont="1" applyBorder="1"/>
    <xf numFmtId="0" fontId="8" fillId="7" borderId="0" xfId="0" applyFont="1" applyFill="1"/>
    <xf numFmtId="0" fontId="8" fillId="8" borderId="144" xfId="0" applyFont="1" applyFill="1" applyBorder="1" applyAlignment="1">
      <alignment horizontal="left" vertical="center"/>
    </xf>
    <xf numFmtId="0" fontId="8" fillId="8" borderId="145" xfId="0" applyFont="1" applyFill="1" applyBorder="1"/>
    <xf numFmtId="0" fontId="6" fillId="8" borderId="145" xfId="0" applyFont="1" applyFill="1" applyBorder="1"/>
    <xf numFmtId="0" fontId="8" fillId="8" borderId="145" xfId="0" applyFont="1" applyFill="1" applyBorder="1" applyAlignment="1">
      <alignment horizontal="center" vertical="center" wrapText="1"/>
    </xf>
    <xf numFmtId="0" fontId="8" fillId="8" borderId="145" xfId="0" applyFont="1" applyFill="1" applyBorder="1" applyAlignment="1">
      <alignment horizontal="center" vertical="center"/>
    </xf>
    <xf numFmtId="0" fontId="6" fillId="8" borderId="146" xfId="0" applyFont="1" applyFill="1" applyBorder="1"/>
    <xf numFmtId="0" fontId="7" fillId="0" borderId="120" xfId="0" applyFont="1" applyBorder="1"/>
    <xf numFmtId="0" fontId="7" fillId="0" borderId="119" xfId="0" applyFont="1" applyBorder="1"/>
    <xf numFmtId="0" fontId="7" fillId="0" borderId="141" xfId="0" applyFont="1" applyBorder="1"/>
    <xf numFmtId="0" fontId="7" fillId="0" borderId="142" xfId="0" applyFont="1" applyBorder="1"/>
    <xf numFmtId="0" fontId="7" fillId="0" borderId="121" xfId="0" applyFont="1" applyBorder="1"/>
    <xf numFmtId="0" fontId="8" fillId="8" borderId="120" xfId="0" applyFont="1" applyFill="1" applyBorder="1" applyAlignment="1">
      <alignment horizontal="left" vertical="center"/>
    </xf>
    <xf numFmtId="0" fontId="8" fillId="8" borderId="119" xfId="0" applyFont="1" applyFill="1" applyBorder="1"/>
    <xf numFmtId="0" fontId="6" fillId="8" borderId="119" xfId="0" applyFont="1" applyFill="1" applyBorder="1"/>
    <xf numFmtId="0" fontId="6" fillId="8" borderId="119" xfId="0" applyFont="1" applyFill="1" applyBorder="1" applyAlignment="1">
      <alignment horizontal="center"/>
    </xf>
    <xf numFmtId="0" fontId="7" fillId="0" borderId="167" xfId="0" applyFont="1" applyBorder="1"/>
    <xf numFmtId="0" fontId="26" fillId="0" borderId="110" xfId="0" applyFont="1" applyBorder="1"/>
    <xf numFmtId="0" fontId="0" fillId="3" borderId="111" xfId="0" applyFill="1" applyBorder="1"/>
    <xf numFmtId="10" fontId="54" fillId="0" borderId="0" xfId="1" applyNumberFormat="1" applyFont="1" applyFill="1" applyBorder="1"/>
    <xf numFmtId="10" fontId="54" fillId="0" borderId="0" xfId="1" applyNumberFormat="1" applyFont="1" applyFill="1" applyBorder="1" applyAlignment="1">
      <alignment horizontal="right"/>
    </xf>
    <xf numFmtId="10" fontId="55" fillId="0" borderId="0" xfId="1" applyNumberFormat="1" applyFont="1" applyFill="1" applyBorder="1"/>
    <xf numFmtId="10" fontId="55" fillId="0" borderId="0" xfId="1" applyNumberFormat="1" applyFont="1" applyFill="1" applyBorder="1" applyAlignment="1">
      <alignment horizontal="right"/>
    </xf>
    <xf numFmtId="0" fontId="54" fillId="7" borderId="0" xfId="0" applyFont="1" applyFill="1" applyAlignment="1">
      <alignment horizontal="left"/>
    </xf>
    <xf numFmtId="0" fontId="54" fillId="0" borderId="0" xfId="0" applyFont="1" applyAlignment="1">
      <alignment horizontal="left" vertical="center"/>
    </xf>
    <xf numFmtId="10" fontId="55" fillId="0" borderId="0" xfId="1" applyNumberFormat="1" applyFont="1" applyFill="1" applyBorder="1" applyAlignment="1">
      <alignment horizontal="center" vertical="center"/>
    </xf>
    <xf numFmtId="0" fontId="3" fillId="7" borderId="110" xfId="0" applyFont="1" applyFill="1" applyBorder="1" applyAlignment="1">
      <alignment horizontal="left" indent="1"/>
    </xf>
    <xf numFmtId="0" fontId="7" fillId="0" borderId="109" xfId="0" applyFont="1" applyBorder="1"/>
    <xf numFmtId="0" fontId="8" fillId="8" borderId="108" xfId="0" applyFont="1" applyFill="1" applyBorder="1" applyAlignment="1">
      <alignment horizontal="center" vertical="center" wrapText="1"/>
    </xf>
    <xf numFmtId="0" fontId="8" fillId="8" borderId="108" xfId="0" applyFont="1" applyFill="1" applyBorder="1" applyAlignment="1">
      <alignment horizontal="center" vertical="center"/>
    </xf>
    <xf numFmtId="0" fontId="6" fillId="8" borderId="109" xfId="0" applyFont="1" applyFill="1" applyBorder="1"/>
    <xf numFmtId="0" fontId="8" fillId="0" borderId="0" xfId="0" applyFont="1" applyAlignment="1">
      <alignment horizontal="center" vertical="center"/>
    </xf>
    <xf numFmtId="164" fontId="3" fillId="4" borderId="16" xfId="0" applyNumberFormat="1" applyFont="1" applyFill="1" applyBorder="1" applyAlignment="1" applyProtection="1">
      <alignment vertical="center"/>
      <protection locked="0"/>
    </xf>
    <xf numFmtId="164" fontId="3" fillId="0" borderId="0" xfId="0" applyNumberFormat="1" applyFont="1" applyAlignment="1" applyProtection="1">
      <alignment vertical="center"/>
      <protection locked="0"/>
    </xf>
    <xf numFmtId="0" fontId="6" fillId="0" borderId="142" xfId="0" applyFont="1" applyBorder="1"/>
    <xf numFmtId="0" fontId="7" fillId="0" borderId="169" xfId="0" applyFont="1" applyBorder="1"/>
    <xf numFmtId="0" fontId="8" fillId="0" borderId="157" xfId="0" applyFont="1" applyBorder="1"/>
    <xf numFmtId="0" fontId="6" fillId="0" borderId="157" xfId="0" applyFont="1" applyBorder="1"/>
    <xf numFmtId="0" fontId="8" fillId="0" borderId="157" xfId="0" applyFont="1" applyBorder="1" applyAlignment="1">
      <alignment horizontal="center" vertical="center"/>
    </xf>
    <xf numFmtId="0" fontId="6" fillId="0" borderId="169" xfId="0" applyFont="1" applyBorder="1"/>
    <xf numFmtId="0" fontId="7" fillId="0" borderId="170" xfId="0" applyFont="1" applyBorder="1"/>
    <xf numFmtId="0" fontId="7" fillId="0" borderId="172" xfId="0" applyFont="1" applyBorder="1"/>
    <xf numFmtId="0" fontId="23" fillId="0" borderId="173" xfId="0" applyFont="1" applyBorder="1" applyAlignment="1">
      <alignment horizontal="left" vertical="center"/>
    </xf>
    <xf numFmtId="0" fontId="8" fillId="0" borderId="174" xfId="0" applyFont="1" applyBorder="1"/>
    <xf numFmtId="0" fontId="6" fillId="0" borderId="174" xfId="0" applyFont="1" applyBorder="1"/>
    <xf numFmtId="0" fontId="8" fillId="0" borderId="174" xfId="0" applyFont="1" applyBorder="1" applyAlignment="1">
      <alignment horizontal="center" vertical="center"/>
    </xf>
    <xf numFmtId="0" fontId="6" fillId="0" borderId="175" xfId="0" applyFont="1" applyBorder="1"/>
    <xf numFmtId="0" fontId="7" fillId="0" borderId="176" xfId="0" applyFont="1" applyBorder="1"/>
    <xf numFmtId="0" fontId="8" fillId="0" borderId="170" xfId="0" applyFont="1" applyBorder="1"/>
    <xf numFmtId="0" fontId="6" fillId="0" borderId="170" xfId="0" applyFont="1" applyBorder="1"/>
    <xf numFmtId="0" fontId="8" fillId="0" borderId="170" xfId="0" applyFont="1" applyBorder="1" applyAlignment="1">
      <alignment horizontal="center" vertical="center"/>
    </xf>
    <xf numFmtId="0" fontId="6" fillId="0" borderId="177" xfId="0" applyFont="1" applyBorder="1"/>
    <xf numFmtId="0" fontId="7" fillId="0" borderId="177" xfId="0" applyFont="1" applyBorder="1"/>
    <xf numFmtId="0" fontId="7" fillId="0" borderId="135" xfId="0" applyFont="1" applyBorder="1"/>
    <xf numFmtId="0" fontId="0" fillId="3" borderId="110" xfId="0" applyFill="1" applyBorder="1"/>
    <xf numFmtId="0" fontId="8" fillId="8" borderId="145" xfId="0" applyFont="1" applyFill="1" applyBorder="1" applyAlignment="1">
      <alignment horizontal="left" vertical="center"/>
    </xf>
    <xf numFmtId="0" fontId="7" fillId="0" borderId="181" xfId="0" applyFont="1" applyBorder="1"/>
    <xf numFmtId="0" fontId="7" fillId="0" borderId="182" xfId="0" applyFont="1" applyBorder="1"/>
    <xf numFmtId="0" fontId="7" fillId="0" borderId="183" xfId="0" applyFont="1" applyBorder="1"/>
    <xf numFmtId="0" fontId="7" fillId="0" borderId="185" xfId="0" applyFont="1" applyBorder="1"/>
    <xf numFmtId="0" fontId="7" fillId="0" borderId="184" xfId="0" applyFont="1" applyBorder="1"/>
    <xf numFmtId="0" fontId="7" fillId="7" borderId="113" xfId="0" applyFont="1" applyFill="1" applyBorder="1"/>
    <xf numFmtId="0" fontId="7" fillId="7" borderId="186" xfId="0" applyFont="1" applyFill="1" applyBorder="1"/>
    <xf numFmtId="0" fontId="7" fillId="7" borderId="111" xfId="0" applyFont="1" applyFill="1" applyBorder="1"/>
    <xf numFmtId="0" fontId="7" fillId="7" borderId="114" xfId="0" applyFont="1" applyFill="1" applyBorder="1"/>
    <xf numFmtId="0" fontId="23" fillId="0" borderId="187" xfId="0" applyFont="1" applyBorder="1" applyAlignment="1">
      <alignment horizontal="left" vertical="center"/>
    </xf>
    <xf numFmtId="0" fontId="8" fillId="0" borderId="188" xfId="0" applyFont="1" applyBorder="1"/>
    <xf numFmtId="0" fontId="6" fillId="0" borderId="189" xfId="0" applyFont="1" applyBorder="1"/>
    <xf numFmtId="0" fontId="8" fillId="0" borderId="190" xfId="0" applyFont="1" applyBorder="1" applyAlignment="1">
      <alignment horizontal="center" vertical="center"/>
    </xf>
    <xf numFmtId="0" fontId="6" fillId="0" borderId="191" xfId="0" applyFont="1" applyBorder="1"/>
    <xf numFmtId="0" fontId="7" fillId="0" borderId="192" xfId="0" applyFont="1" applyBorder="1"/>
    <xf numFmtId="0" fontId="7" fillId="0" borderId="193" xfId="0" applyFont="1" applyBorder="1"/>
    <xf numFmtId="0" fontId="23" fillId="0" borderId="194" xfId="0" applyFont="1" applyBorder="1" applyAlignment="1">
      <alignment horizontal="left" vertical="center"/>
    </xf>
    <xf numFmtId="0" fontId="8" fillId="0" borderId="195" xfId="0" applyFont="1" applyBorder="1"/>
    <xf numFmtId="0" fontId="6" fillId="0" borderId="195" xfId="0" applyFont="1" applyBorder="1"/>
    <xf numFmtId="0" fontId="8" fillId="0" borderId="196" xfId="0" applyFont="1" applyBorder="1" applyAlignment="1">
      <alignment horizontal="center" vertical="center" wrapText="1"/>
    </xf>
    <xf numFmtId="0" fontId="8" fillId="0" borderId="195" xfId="0" applyFont="1" applyBorder="1" applyAlignment="1">
      <alignment horizontal="center" vertical="center"/>
    </xf>
    <xf numFmtId="0" fontId="6" fillId="0" borderId="197" xfId="0" applyFont="1" applyBorder="1"/>
    <xf numFmtId="0" fontId="7" fillId="0" borderId="198" xfId="0" applyFont="1" applyBorder="1"/>
    <xf numFmtId="0" fontId="7" fillId="7" borderId="157" xfId="0" applyFont="1" applyFill="1" applyBorder="1"/>
    <xf numFmtId="0" fontId="7" fillId="0" borderId="0" xfId="0" applyFont="1" applyAlignment="1">
      <alignment vertical="center" wrapText="1"/>
    </xf>
    <xf numFmtId="164" fontId="31" fillId="0" borderId="170" xfId="0" applyNumberFormat="1" applyFont="1" applyBorder="1" applyAlignment="1">
      <alignment horizontal="right" vertical="center"/>
    </xf>
    <xf numFmtId="0" fontId="23" fillId="0" borderId="63" xfId="0" applyFont="1" applyBorder="1" applyAlignment="1">
      <alignment horizontal="left"/>
    </xf>
    <xf numFmtId="164" fontId="5" fillId="0" borderId="100" xfId="0" applyNumberFormat="1" applyFont="1" applyBorder="1" applyAlignment="1">
      <alignment vertical="center"/>
    </xf>
    <xf numFmtId="0" fontId="3" fillId="11" borderId="0" xfId="0" applyFont="1" applyFill="1"/>
    <xf numFmtId="0" fontId="54" fillId="11" borderId="0" xfId="0" applyFont="1" applyFill="1" applyAlignment="1">
      <alignment horizontal="left"/>
    </xf>
    <xf numFmtId="0" fontId="54" fillId="11" borderId="0" xfId="0" applyFont="1" applyFill="1"/>
    <xf numFmtId="0" fontId="54" fillId="11" borderId="0" xfId="0" applyFont="1" applyFill="1" applyAlignment="1">
      <alignment horizontal="center"/>
    </xf>
    <xf numFmtId="10" fontId="55" fillId="11" borderId="0" xfId="1" applyNumberFormat="1" applyFont="1" applyFill="1" applyBorder="1"/>
    <xf numFmtId="10" fontId="54" fillId="11" borderId="0" xfId="1" applyNumberFormat="1" applyFont="1" applyFill="1" applyBorder="1" applyAlignment="1">
      <alignment horizontal="center" vertical="center"/>
    </xf>
    <xf numFmtId="0" fontId="54" fillId="11" borderId="0" xfId="0" applyFont="1" applyFill="1" applyAlignment="1">
      <alignment horizontal="left" vertical="center"/>
    </xf>
    <xf numFmtId="0" fontId="54" fillId="11" borderId="0" xfId="0" applyFont="1" applyFill="1" applyAlignment="1">
      <alignment horizontal="center" vertical="center"/>
    </xf>
    <xf numFmtId="10" fontId="55" fillId="11" borderId="0" xfId="1" applyNumberFormat="1" applyFont="1" applyFill="1" applyBorder="1" applyAlignment="1">
      <alignment horizontal="right"/>
    </xf>
    <xf numFmtId="10" fontId="54" fillId="11" borderId="0" xfId="1" applyNumberFormat="1" applyFont="1" applyFill="1" applyBorder="1"/>
    <xf numFmtId="10" fontId="54" fillId="11" borderId="0" xfId="1" applyNumberFormat="1" applyFont="1" applyFill="1" applyBorder="1" applyAlignment="1">
      <alignment horizontal="right"/>
    </xf>
    <xf numFmtId="0" fontId="41" fillId="11" borderId="0" xfId="0" applyFont="1" applyFill="1"/>
    <xf numFmtId="0" fontId="0" fillId="11" borderId="0" xfId="0" applyFill="1"/>
    <xf numFmtId="0" fontId="0" fillId="11" borderId="0" xfId="0" applyFill="1" applyAlignment="1">
      <alignment vertical="center" wrapText="1"/>
    </xf>
    <xf numFmtId="164" fontId="5" fillId="4" borderId="16" xfId="0" applyNumberFormat="1" applyFont="1" applyFill="1" applyBorder="1" applyAlignment="1" applyProtection="1">
      <alignment vertical="center"/>
      <protection locked="0"/>
    </xf>
    <xf numFmtId="164" fontId="5" fillId="4" borderId="75" xfId="0" applyNumberFormat="1" applyFont="1" applyFill="1" applyBorder="1" applyAlignment="1" applyProtection="1">
      <alignment vertical="center"/>
      <protection locked="0"/>
    </xf>
    <xf numFmtId="164" fontId="7" fillId="4" borderId="32" xfId="0" applyNumberFormat="1" applyFont="1" applyFill="1" applyBorder="1" applyAlignment="1" applyProtection="1">
      <alignment vertical="center"/>
      <protection locked="0"/>
    </xf>
    <xf numFmtId="164" fontId="7" fillId="4" borderId="159" xfId="0" applyNumberFormat="1" applyFont="1" applyFill="1" applyBorder="1" applyAlignment="1" applyProtection="1">
      <alignment vertical="center"/>
      <protection locked="0"/>
    </xf>
    <xf numFmtId="164" fontId="7" fillId="4" borderId="180" xfId="0" applyNumberFormat="1" applyFont="1" applyFill="1" applyBorder="1" applyAlignment="1" applyProtection="1">
      <alignment vertical="center"/>
      <protection locked="0"/>
    </xf>
    <xf numFmtId="164" fontId="7" fillId="4" borderId="113" xfId="0" applyNumberFormat="1" applyFont="1" applyFill="1" applyBorder="1" applyAlignment="1" applyProtection="1">
      <alignment vertical="center"/>
      <protection locked="0"/>
    </xf>
    <xf numFmtId="164" fontId="7" fillId="4" borderId="178" xfId="0" applyNumberFormat="1" applyFont="1" applyFill="1" applyBorder="1" applyAlignment="1" applyProtection="1">
      <alignment vertical="center"/>
      <protection locked="0"/>
    </xf>
    <xf numFmtId="164" fontId="7" fillId="4" borderId="6" xfId="0" applyNumberFormat="1" applyFont="1" applyFill="1" applyBorder="1" applyAlignment="1" applyProtection="1">
      <alignment vertical="center"/>
      <protection locked="0"/>
    </xf>
    <xf numFmtId="164" fontId="7" fillId="4" borderId="157" xfId="0" applyNumberFormat="1" applyFont="1" applyFill="1" applyBorder="1" applyAlignment="1" applyProtection="1">
      <alignment vertical="center"/>
      <protection locked="0"/>
    </xf>
    <xf numFmtId="164" fontId="7" fillId="4" borderId="179" xfId="0" applyNumberFormat="1" applyFont="1" applyFill="1" applyBorder="1" applyAlignment="1" applyProtection="1">
      <alignment vertical="center"/>
      <protection locked="0"/>
    </xf>
    <xf numFmtId="164" fontId="7" fillId="4" borderId="170" xfId="0" applyNumberFormat="1" applyFont="1" applyFill="1" applyBorder="1" applyAlignment="1" applyProtection="1">
      <alignment vertical="center"/>
      <protection locked="0"/>
    </xf>
    <xf numFmtId="166" fontId="23" fillId="4" borderId="190" xfId="0" applyNumberFormat="1" applyFont="1" applyFill="1" applyBorder="1" applyAlignment="1" applyProtection="1">
      <alignment horizontal="right" vertical="center" wrapText="1"/>
      <protection locked="0"/>
    </xf>
    <xf numFmtId="166" fontId="23" fillId="4" borderId="174" xfId="0" applyNumberFormat="1" applyFont="1" applyFill="1" applyBorder="1" applyAlignment="1" applyProtection="1">
      <alignment horizontal="right" vertical="center" wrapText="1"/>
      <protection locked="0"/>
    </xf>
    <xf numFmtId="166" fontId="23" fillId="4" borderId="170" xfId="0" applyNumberFormat="1" applyFont="1" applyFill="1" applyBorder="1" applyAlignment="1" applyProtection="1">
      <alignment horizontal="right" vertical="center" wrapText="1"/>
      <protection locked="0"/>
    </xf>
    <xf numFmtId="166" fontId="23" fillId="4" borderId="32" xfId="0" applyNumberFormat="1" applyFont="1" applyFill="1" applyBorder="1" applyAlignment="1" applyProtection="1">
      <alignment horizontal="right" vertical="center"/>
      <protection locked="0"/>
    </xf>
    <xf numFmtId="166" fontId="23" fillId="4" borderId="12" xfId="0" applyNumberFormat="1" applyFont="1" applyFill="1" applyBorder="1" applyAlignment="1" applyProtection="1">
      <alignment horizontal="right" vertical="center"/>
      <protection locked="0"/>
    </xf>
    <xf numFmtId="166" fontId="23" fillId="4" borderId="140" xfId="0" applyNumberFormat="1" applyFont="1" applyFill="1" applyBorder="1" applyAlignment="1" applyProtection="1">
      <alignment horizontal="right" vertical="center"/>
      <protection locked="0"/>
    </xf>
    <xf numFmtId="166" fontId="23" fillId="4" borderId="137" xfId="0" applyNumberFormat="1" applyFont="1" applyFill="1" applyBorder="1" applyAlignment="1" applyProtection="1">
      <alignment horizontal="right" vertical="center"/>
      <protection locked="0"/>
    </xf>
    <xf numFmtId="166" fontId="23" fillId="4" borderId="143" xfId="0" applyNumberFormat="1" applyFont="1" applyFill="1" applyBorder="1" applyAlignment="1" applyProtection="1">
      <alignment horizontal="right" vertical="center"/>
      <protection locked="0"/>
    </xf>
    <xf numFmtId="166" fontId="23" fillId="4" borderId="115" xfId="0" applyNumberFormat="1" applyFont="1" applyFill="1" applyBorder="1" applyAlignment="1" applyProtection="1">
      <alignment horizontal="right" vertical="center"/>
      <protection locked="0"/>
    </xf>
    <xf numFmtId="166" fontId="23" fillId="4" borderId="31" xfId="0" applyNumberFormat="1" applyFont="1" applyFill="1" applyBorder="1" applyAlignment="1" applyProtection="1">
      <alignment horizontal="right" vertical="center" wrapText="1"/>
      <protection locked="0"/>
    </xf>
    <xf numFmtId="166" fontId="23" fillId="4" borderId="168" xfId="0" applyNumberFormat="1" applyFont="1" applyFill="1" applyBorder="1" applyAlignment="1" applyProtection="1">
      <alignment horizontal="right" vertical="center" wrapText="1"/>
      <protection locked="0"/>
    </xf>
    <xf numFmtId="166" fontId="23" fillId="4" borderId="171" xfId="0" applyNumberFormat="1" applyFont="1" applyFill="1" applyBorder="1" applyAlignment="1" applyProtection="1">
      <alignment horizontal="right" vertical="center"/>
      <protection locked="0"/>
    </xf>
    <xf numFmtId="166" fontId="23" fillId="4" borderId="31" xfId="0" applyNumberFormat="1" applyFont="1" applyFill="1" applyBorder="1" applyAlignment="1" applyProtection="1">
      <alignment horizontal="right" vertical="center"/>
      <protection locked="0"/>
    </xf>
    <xf numFmtId="166" fontId="23" fillId="4" borderId="168" xfId="0" applyNumberFormat="1" applyFont="1" applyFill="1" applyBorder="1" applyAlignment="1" applyProtection="1">
      <alignment horizontal="right" vertical="center"/>
      <protection locked="0"/>
    </xf>
    <xf numFmtId="0" fontId="8" fillId="8" borderId="201" xfId="0" applyFont="1" applyFill="1" applyBorder="1"/>
    <xf numFmtId="0" fontId="7" fillId="8" borderId="201" xfId="0" applyFont="1" applyFill="1" applyBorder="1"/>
    <xf numFmtId="0" fontId="7" fillId="8" borderId="202" xfId="0" applyFont="1" applyFill="1" applyBorder="1"/>
    <xf numFmtId="0" fontId="8" fillId="8" borderId="203" xfId="0" applyFont="1" applyFill="1" applyBorder="1"/>
    <xf numFmtId="0" fontId="8" fillId="7" borderId="112" xfId="0" applyFont="1" applyFill="1" applyBorder="1"/>
    <xf numFmtId="0" fontId="8" fillId="7" borderId="113" xfId="0" applyFont="1" applyFill="1" applyBorder="1"/>
    <xf numFmtId="0" fontId="7" fillId="0" borderId="205" xfId="0" applyFont="1" applyBorder="1"/>
    <xf numFmtId="0" fontId="7" fillId="0" borderId="204" xfId="0" applyFont="1" applyBorder="1"/>
    <xf numFmtId="0" fontId="8" fillId="8" borderId="206" xfId="0" applyFont="1" applyFill="1" applyBorder="1" applyAlignment="1">
      <alignment horizontal="center" vertical="center" wrapText="1"/>
    </xf>
    <xf numFmtId="0" fontId="8" fillId="8" borderId="207" xfId="0" applyFont="1" applyFill="1" applyBorder="1" applyAlignment="1">
      <alignment horizontal="center" vertical="center" wrapText="1"/>
    </xf>
    <xf numFmtId="0" fontId="26" fillId="7" borderId="0" xfId="0" applyFont="1" applyFill="1"/>
    <xf numFmtId="0" fontId="15" fillId="7" borderId="0" xfId="0" applyFont="1" applyFill="1"/>
    <xf numFmtId="0" fontId="15" fillId="7" borderId="0" xfId="0" applyFont="1" applyFill="1" applyAlignment="1">
      <alignment horizontal="right"/>
    </xf>
    <xf numFmtId="166" fontId="7" fillId="4" borderId="16" xfId="0" applyNumberFormat="1" applyFont="1" applyFill="1" applyBorder="1"/>
    <xf numFmtId="0" fontId="7" fillId="0" borderId="157" xfId="0" quotePrefix="1" applyFont="1" applyBorder="1"/>
    <xf numFmtId="0" fontId="7" fillId="0" borderId="210" xfId="0" applyFont="1" applyBorder="1"/>
    <xf numFmtId="0" fontId="15" fillId="0" borderId="170" xfId="0" applyFont="1" applyBorder="1" applyAlignment="1">
      <alignment horizontal="left"/>
    </xf>
    <xf numFmtId="0" fontId="7" fillId="0" borderId="211" xfId="0" applyFont="1" applyBorder="1"/>
    <xf numFmtId="0" fontId="7" fillId="5" borderId="0" xfId="0" applyFont="1" applyFill="1"/>
    <xf numFmtId="0" fontId="46" fillId="5" borderId="0" xfId="0" applyFont="1" applyFill="1"/>
    <xf numFmtId="164" fontId="3" fillId="5" borderId="0" xfId="0" applyNumberFormat="1" applyFont="1" applyFill="1" applyAlignment="1">
      <alignment horizontal="center" vertical="center"/>
    </xf>
    <xf numFmtId="0" fontId="7" fillId="5" borderId="111" xfId="0" applyFont="1" applyFill="1" applyBorder="1"/>
    <xf numFmtId="0" fontId="24" fillId="5" borderId="0" xfId="0" applyFont="1" applyFill="1"/>
    <xf numFmtId="164" fontId="3" fillId="5" borderId="212" xfId="0" applyNumberFormat="1" applyFont="1" applyFill="1" applyBorder="1" applyAlignment="1">
      <alignment horizontal="center" vertical="center"/>
    </xf>
    <xf numFmtId="164" fontId="3" fillId="5" borderId="213" xfId="0" applyNumberFormat="1" applyFont="1" applyFill="1" applyBorder="1" applyAlignment="1">
      <alignment horizontal="center" vertical="center"/>
    </xf>
    <xf numFmtId="0" fontId="23" fillId="4" borderId="16" xfId="0" applyFont="1" applyFill="1" applyBorder="1" applyProtection="1">
      <protection locked="0"/>
    </xf>
    <xf numFmtId="166" fontId="7" fillId="4" borderId="16" xfId="0" applyNumberFormat="1" applyFont="1" applyFill="1" applyBorder="1" applyProtection="1">
      <protection locked="0"/>
    </xf>
    <xf numFmtId="164" fontId="0" fillId="4" borderId="105" xfId="0" applyNumberFormat="1" applyFill="1" applyBorder="1" applyAlignment="1" applyProtection="1">
      <alignment vertical="center"/>
      <protection locked="0"/>
    </xf>
    <xf numFmtId="0" fontId="13" fillId="0" borderId="0" xfId="0" applyFont="1" applyAlignment="1">
      <alignment horizontal="center" vertical="center" wrapText="1"/>
    </xf>
    <xf numFmtId="0" fontId="13" fillId="0" borderId="64" xfId="0" applyFont="1" applyBorder="1" applyAlignment="1">
      <alignment horizontal="center" vertical="center" wrapText="1"/>
    </xf>
    <xf numFmtId="0" fontId="8" fillId="0" borderId="0" xfId="0" applyFont="1" applyAlignment="1">
      <alignment horizontal="center"/>
    </xf>
    <xf numFmtId="0" fontId="8" fillId="0" borderId="64" xfId="0" applyFont="1" applyBorder="1" applyAlignment="1">
      <alignment horizontal="center"/>
    </xf>
    <xf numFmtId="0" fontId="3" fillId="4" borderId="37" xfId="0" applyFont="1" applyFill="1" applyBorder="1" applyAlignment="1" applyProtection="1">
      <alignment horizontal="right" vertical="center"/>
      <protection locked="0"/>
    </xf>
    <xf numFmtId="0" fontId="3" fillId="4" borderId="70" xfId="0" applyFont="1" applyFill="1" applyBorder="1" applyAlignment="1" applyProtection="1">
      <alignment horizontal="right" vertical="center"/>
      <protection locked="0"/>
    </xf>
    <xf numFmtId="0" fontId="44" fillId="7" borderId="61" xfId="0" applyFont="1" applyFill="1" applyBorder="1" applyAlignment="1">
      <alignment horizontal="center" vertical="center" wrapText="1"/>
    </xf>
    <xf numFmtId="0" fontId="44" fillId="7" borderId="62" xfId="0" applyFont="1" applyFill="1" applyBorder="1" applyAlignment="1">
      <alignment horizontal="center" vertical="center" wrapText="1"/>
    </xf>
    <xf numFmtId="0" fontId="44" fillId="7" borderId="0" xfId="0" applyFont="1" applyFill="1" applyAlignment="1">
      <alignment horizontal="center" vertical="center" wrapText="1"/>
    </xf>
    <xf numFmtId="0" fontId="44" fillId="7" borderId="64" xfId="0" applyFont="1" applyFill="1" applyBorder="1" applyAlignment="1">
      <alignment horizontal="center" vertical="center" wrapText="1"/>
    </xf>
    <xf numFmtId="0" fontId="3" fillId="4" borderId="5" xfId="0" applyFont="1" applyFill="1" applyBorder="1" applyAlignment="1">
      <alignment horizontal="right" vertical="center"/>
    </xf>
    <xf numFmtId="0" fontId="3" fillId="4" borderId="66" xfId="0" applyFont="1" applyFill="1" applyBorder="1" applyAlignment="1">
      <alignment horizontal="right" vertical="center"/>
    </xf>
    <xf numFmtId="14" fontId="3" fillId="4" borderId="4" xfId="0" applyNumberFormat="1" applyFont="1" applyFill="1" applyBorder="1" applyAlignment="1" applyProtection="1">
      <alignment horizontal="center" vertical="center" wrapText="1"/>
      <protection locked="0"/>
    </xf>
    <xf numFmtId="14" fontId="3" fillId="4" borderId="67" xfId="0" applyNumberFormat="1" applyFont="1" applyFill="1" applyBorder="1" applyAlignment="1" applyProtection="1">
      <alignment horizontal="center" vertical="center" wrapText="1"/>
      <protection locked="0"/>
    </xf>
    <xf numFmtId="14" fontId="8" fillId="5" borderId="0" xfId="0" applyNumberFormat="1" applyFont="1" applyFill="1" applyAlignment="1">
      <alignment horizontal="center" wrapText="1"/>
    </xf>
    <xf numFmtId="0" fontId="36" fillId="0" borderId="63" xfId="0" applyFont="1" applyBorder="1" applyAlignment="1">
      <alignment horizontal="center" wrapText="1"/>
    </xf>
    <xf numFmtId="0" fontId="36" fillId="0" borderId="0" xfId="0" applyFont="1" applyAlignment="1">
      <alignment horizontal="center" wrapText="1"/>
    </xf>
    <xf numFmtId="0" fontId="36" fillId="0" borderId="64" xfId="0" applyFont="1" applyBorder="1" applyAlignment="1">
      <alignment horizontal="center" wrapText="1"/>
    </xf>
    <xf numFmtId="0" fontId="5" fillId="4" borderId="6" xfId="0" applyFont="1" applyFill="1" applyBorder="1" applyAlignment="1" applyProtection="1">
      <alignment horizontal="right" vertical="center" wrapText="1"/>
      <protection locked="0"/>
    </xf>
    <xf numFmtId="0" fontId="5" fillId="4" borderId="65" xfId="0" applyFont="1" applyFill="1" applyBorder="1" applyAlignment="1" applyProtection="1">
      <alignment horizontal="right" vertical="center" wrapText="1"/>
      <protection locked="0"/>
    </xf>
    <xf numFmtId="14" fontId="3" fillId="4" borderId="5" xfId="0" applyNumberFormat="1" applyFont="1" applyFill="1" applyBorder="1" applyAlignment="1">
      <alignment horizontal="right" vertical="center" wrapText="1"/>
    </xf>
    <xf numFmtId="14" fontId="3" fillId="4" borderId="66" xfId="0" applyNumberFormat="1" applyFont="1" applyFill="1" applyBorder="1" applyAlignment="1">
      <alignment horizontal="right" vertical="center" wrapText="1"/>
    </xf>
    <xf numFmtId="0" fontId="3" fillId="4" borderId="0" xfId="0" applyFont="1" applyFill="1" applyAlignment="1" applyProtection="1">
      <alignment horizontal="left" vertical="center"/>
      <protection locked="0"/>
    </xf>
    <xf numFmtId="0" fontId="3" fillId="4" borderId="64" xfId="0" applyFont="1" applyFill="1" applyBorder="1" applyAlignment="1" applyProtection="1">
      <alignment horizontal="left" vertical="center"/>
      <protection locked="0"/>
    </xf>
    <xf numFmtId="0" fontId="5" fillId="0" borderId="0" xfId="0" applyFont="1" applyAlignment="1">
      <alignment horizontal="left" vertical="center"/>
    </xf>
    <xf numFmtId="0" fontId="3" fillId="4" borderId="6" xfId="0" applyFont="1" applyFill="1" applyBorder="1" applyAlignment="1" applyProtection="1">
      <alignment vertical="center"/>
      <protection locked="0"/>
    </xf>
    <xf numFmtId="0" fontId="3" fillId="4" borderId="0" xfId="0" applyFont="1" applyFill="1" applyAlignment="1" applyProtection="1">
      <alignment horizontal="right" vertical="center"/>
      <protection locked="0"/>
    </xf>
    <xf numFmtId="0" fontId="3" fillId="4" borderId="64" xfId="0" applyFont="1" applyFill="1" applyBorder="1" applyAlignment="1" applyProtection="1">
      <alignment horizontal="right" vertical="center"/>
      <protection locked="0"/>
    </xf>
    <xf numFmtId="0" fontId="3" fillId="4" borderId="4" xfId="0" applyFont="1" applyFill="1" applyBorder="1" applyAlignment="1" applyProtection="1">
      <alignment horizontal="left" vertical="center" wrapText="1"/>
      <protection locked="0"/>
    </xf>
    <xf numFmtId="0" fontId="3" fillId="4" borderId="149" xfId="0" applyFont="1" applyFill="1" applyBorder="1" applyAlignment="1" applyProtection="1">
      <alignment horizontal="left" vertical="center" wrapText="1"/>
      <protection locked="0"/>
    </xf>
    <xf numFmtId="0" fontId="6" fillId="0" borderId="0" xfId="0" applyFont="1" applyAlignment="1">
      <alignment horizontal="left" vertical="center"/>
    </xf>
    <xf numFmtId="0" fontId="6" fillId="0" borderId="111" xfId="0" applyFont="1" applyBorder="1" applyAlignment="1">
      <alignment horizontal="left" vertical="center"/>
    </xf>
    <xf numFmtId="0" fontId="3" fillId="4" borderId="0" xfId="0" applyFont="1" applyFill="1" applyAlignment="1" applyProtection="1">
      <alignment horizontal="left" vertical="top" wrapText="1"/>
      <protection locked="0"/>
    </xf>
    <xf numFmtId="0" fontId="3" fillId="4" borderId="111" xfId="0" applyFont="1" applyFill="1" applyBorder="1" applyAlignment="1" applyProtection="1">
      <alignment horizontal="left" vertical="top" wrapText="1"/>
      <protection locked="0"/>
    </xf>
    <xf numFmtId="0" fontId="5" fillId="0" borderId="0" xfId="0" applyFont="1" applyAlignment="1">
      <alignment horizontal="center" wrapText="1"/>
    </xf>
    <xf numFmtId="0" fontId="5" fillId="0" borderId="64" xfId="0" applyFont="1" applyBorder="1" applyAlignment="1">
      <alignment horizontal="center" wrapText="1"/>
    </xf>
    <xf numFmtId="0" fontId="5" fillId="0" borderId="0" xfId="0" applyFont="1" applyAlignment="1">
      <alignment horizontal="center" vertical="top" wrapText="1"/>
    </xf>
    <xf numFmtId="0" fontId="5" fillId="0" borderId="64" xfId="0" applyFont="1" applyBorder="1" applyAlignment="1">
      <alignment horizontal="center" vertical="top" wrapText="1"/>
    </xf>
    <xf numFmtId="14" fontId="3" fillId="4" borderId="6" xfId="0" applyNumberFormat="1" applyFont="1" applyFill="1" applyBorder="1" applyAlignment="1" applyProtection="1">
      <alignment horizontal="left" vertical="center"/>
      <protection locked="0"/>
    </xf>
    <xf numFmtId="14" fontId="3" fillId="4" borderId="148" xfId="0" applyNumberFormat="1" applyFont="1" applyFill="1" applyBorder="1" applyAlignment="1" applyProtection="1">
      <alignment horizontal="left" vertical="center"/>
      <protection locked="0"/>
    </xf>
    <xf numFmtId="0" fontId="3" fillId="4" borderId="5" xfId="0" applyFont="1" applyFill="1" applyBorder="1" applyAlignment="1" applyProtection="1">
      <alignment horizontal="left" vertical="center"/>
      <protection locked="0"/>
    </xf>
    <xf numFmtId="0" fontId="3" fillId="4" borderId="132" xfId="0" applyFont="1" applyFill="1" applyBorder="1" applyAlignment="1" applyProtection="1">
      <alignment horizontal="left" vertical="center"/>
      <protection locked="0"/>
    </xf>
    <xf numFmtId="0" fontId="3" fillId="4" borderId="5" xfId="0" applyFont="1" applyFill="1" applyBorder="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0" borderId="0" xfId="0" applyFont="1" applyAlignment="1">
      <alignment horizontal="left" vertical="center"/>
    </xf>
    <xf numFmtId="165" fontId="3" fillId="4" borderId="6" xfId="0" applyNumberFormat="1" applyFont="1" applyFill="1" applyBorder="1" applyAlignment="1" applyProtection="1">
      <alignment horizontal="right" vertical="center"/>
      <protection locked="0"/>
    </xf>
    <xf numFmtId="165" fontId="3" fillId="4" borderId="65" xfId="0" applyNumberFormat="1" applyFont="1" applyFill="1" applyBorder="1" applyAlignment="1" applyProtection="1">
      <alignment horizontal="right" vertical="center"/>
      <protection locked="0"/>
    </xf>
    <xf numFmtId="0" fontId="3" fillId="4" borderId="4" xfId="0" applyFont="1" applyFill="1" applyBorder="1" applyAlignment="1">
      <alignment horizontal="right" vertical="center"/>
    </xf>
    <xf numFmtId="0" fontId="5" fillId="4" borderId="6" xfId="0" applyFont="1" applyFill="1" applyBorder="1" applyAlignment="1">
      <alignment horizontal="right" vertical="center" wrapText="1"/>
    </xf>
    <xf numFmtId="0" fontId="32" fillId="0" borderId="0" xfId="0" applyFont="1" applyAlignment="1">
      <alignment horizontal="left" vertical="center" wrapText="1"/>
    </xf>
    <xf numFmtId="0" fontId="33" fillId="0" borderId="0" xfId="0" applyFont="1" applyAlignment="1">
      <alignment horizontal="left" vertical="center" wrapText="1"/>
    </xf>
    <xf numFmtId="0" fontId="3" fillId="4" borderId="6" xfId="0" applyFont="1" applyFill="1" applyBorder="1" applyAlignment="1">
      <alignment vertical="center"/>
    </xf>
    <xf numFmtId="165" fontId="3" fillId="4" borderId="6" xfId="0" applyNumberFormat="1" applyFont="1" applyFill="1" applyBorder="1" applyAlignment="1">
      <alignment horizontal="right" vertical="center"/>
    </xf>
    <xf numFmtId="0" fontId="3" fillId="4" borderId="0" xfId="0" applyFont="1" applyFill="1" applyAlignment="1">
      <alignment horizontal="right" vertical="center"/>
    </xf>
    <xf numFmtId="0" fontId="3" fillId="4" borderId="37" xfId="0" applyFont="1" applyFill="1" applyBorder="1" applyAlignment="1">
      <alignment horizontal="right" vertical="center"/>
    </xf>
    <xf numFmtId="0" fontId="3" fillId="4" borderId="0" xfId="0" applyFont="1" applyFill="1" applyAlignment="1">
      <alignment horizontal="left" vertical="center"/>
    </xf>
    <xf numFmtId="0" fontId="3" fillId="4" borderId="6" xfId="0" applyFont="1" applyFill="1" applyBorder="1" applyAlignment="1">
      <alignment horizontal="right" vertical="center" indent="1"/>
    </xf>
    <xf numFmtId="0" fontId="3" fillId="4" borderId="132" xfId="0" applyFont="1" applyFill="1" applyBorder="1" applyAlignment="1">
      <alignment horizontal="right" vertical="center" indent="1"/>
    </xf>
    <xf numFmtId="0" fontId="3" fillId="4" borderId="5" xfId="0" applyFont="1" applyFill="1" applyBorder="1" applyAlignment="1">
      <alignment horizontal="right" vertical="center" indent="1"/>
    </xf>
    <xf numFmtId="0" fontId="7" fillId="0" borderId="208" xfId="0" quotePrefix="1" applyFont="1" applyBorder="1" applyAlignment="1">
      <alignment horizontal="left" wrapText="1"/>
    </xf>
    <xf numFmtId="0" fontId="7" fillId="0" borderId="209" xfId="0" quotePrefix="1" applyFont="1" applyBorder="1" applyAlignment="1">
      <alignment horizontal="left" wrapText="1"/>
    </xf>
    <xf numFmtId="0" fontId="7" fillId="0" borderId="110" xfId="0" applyFont="1" applyBorder="1" applyAlignment="1">
      <alignment horizontal="left" wrapText="1"/>
    </xf>
    <xf numFmtId="0" fontId="7" fillId="0" borderId="0" xfId="0" applyFont="1" applyAlignment="1">
      <alignment horizontal="left" wrapText="1"/>
    </xf>
    <xf numFmtId="0" fontId="23" fillId="4" borderId="13" xfId="0" applyFont="1" applyFill="1" applyBorder="1" applyAlignment="1" applyProtection="1">
      <alignment horizontal="center"/>
      <protection locked="0"/>
    </xf>
    <xf numFmtId="0" fontId="23" fillId="4" borderId="24" xfId="0" applyFont="1" applyFill="1" applyBorder="1" applyAlignment="1" applyProtection="1">
      <alignment horizontal="center"/>
      <protection locked="0"/>
    </xf>
    <xf numFmtId="0" fontId="23" fillId="4" borderId="106" xfId="0" applyFont="1" applyFill="1" applyBorder="1" applyAlignment="1" applyProtection="1">
      <alignment horizontal="center"/>
      <protection locked="0"/>
    </xf>
    <xf numFmtId="164" fontId="3" fillId="4" borderId="200" xfId="0" applyNumberFormat="1" applyFont="1" applyFill="1" applyBorder="1" applyAlignment="1" applyProtection="1">
      <alignment horizontal="center" vertical="center"/>
      <protection locked="0"/>
    </xf>
    <xf numFmtId="164" fontId="3" fillId="4" borderId="24" xfId="0" applyNumberFormat="1" applyFont="1" applyFill="1" applyBorder="1" applyAlignment="1" applyProtection="1">
      <alignment horizontal="center" vertical="center"/>
      <protection locked="0"/>
    </xf>
    <xf numFmtId="164" fontId="3" fillId="4" borderId="106" xfId="0" applyNumberFormat="1" applyFont="1" applyFill="1" applyBorder="1" applyAlignment="1" applyProtection="1">
      <alignment horizontal="center" vertical="center"/>
      <protection locked="0"/>
    </xf>
    <xf numFmtId="164" fontId="3" fillId="4" borderId="13" xfId="0" applyNumberFormat="1" applyFont="1" applyFill="1" applyBorder="1" applyAlignment="1" applyProtection="1">
      <alignment horizontal="center" vertical="center"/>
      <protection locked="0"/>
    </xf>
    <xf numFmtId="0" fontId="7" fillId="0" borderId="0" xfId="0" applyFont="1" applyAlignment="1">
      <alignment horizontal="left" vertical="center" wrapText="1"/>
    </xf>
    <xf numFmtId="0" fontId="23" fillId="4" borderId="13" xfId="0" applyFont="1" applyFill="1" applyBorder="1" applyAlignment="1" applyProtection="1">
      <alignment horizontal="center" vertical="center"/>
      <protection locked="0"/>
    </xf>
    <xf numFmtId="0" fontId="23" fillId="4" borderId="24" xfId="0" applyFont="1" applyFill="1" applyBorder="1" applyAlignment="1" applyProtection="1">
      <alignment horizontal="center" vertical="center"/>
      <protection locked="0"/>
    </xf>
    <xf numFmtId="0" fontId="23" fillId="4" borderId="106" xfId="0" applyFont="1" applyFill="1" applyBorder="1" applyAlignment="1" applyProtection="1">
      <alignment horizontal="center" vertical="center"/>
      <protection locked="0"/>
    </xf>
    <xf numFmtId="164" fontId="3" fillId="4" borderId="36" xfId="0" applyNumberFormat="1" applyFont="1" applyFill="1" applyBorder="1" applyAlignment="1" applyProtection="1">
      <alignment horizontal="center" vertical="center"/>
      <protection locked="0"/>
    </xf>
    <xf numFmtId="164" fontId="3" fillId="4" borderId="37" xfId="0" applyNumberFormat="1" applyFont="1" applyFill="1" applyBorder="1" applyAlignment="1" applyProtection="1">
      <alignment horizontal="center" vertical="center"/>
      <protection locked="0"/>
    </xf>
    <xf numFmtId="164" fontId="3" fillId="4" borderId="35" xfId="0" applyNumberFormat="1" applyFont="1" applyFill="1" applyBorder="1" applyAlignment="1" applyProtection="1">
      <alignment horizontal="center" vertical="center"/>
      <protection locked="0"/>
    </xf>
    <xf numFmtId="164" fontId="3" fillId="4" borderId="199" xfId="0" applyNumberFormat="1" applyFont="1" applyFill="1" applyBorder="1" applyAlignment="1" applyProtection="1">
      <alignment horizontal="center" vertical="center"/>
      <protection locked="0"/>
    </xf>
    <xf numFmtId="164" fontId="3" fillId="4" borderId="33" xfId="0" applyNumberFormat="1" applyFont="1" applyFill="1" applyBorder="1" applyAlignment="1" applyProtection="1">
      <alignment horizontal="center" vertical="center"/>
      <protection locked="0"/>
    </xf>
    <xf numFmtId="164" fontId="3" fillId="4" borderId="160" xfId="0" applyNumberFormat="1" applyFont="1" applyFill="1" applyBorder="1" applyAlignment="1" applyProtection="1">
      <alignment horizontal="center" vertical="center"/>
      <protection locked="0"/>
    </xf>
    <xf numFmtId="164" fontId="23" fillId="4" borderId="24" xfId="0" applyNumberFormat="1" applyFont="1" applyFill="1" applyBorder="1" applyAlignment="1" applyProtection="1">
      <alignment horizontal="center" vertical="center"/>
      <protection locked="0"/>
    </xf>
    <xf numFmtId="164" fontId="23" fillId="4" borderId="106" xfId="0" applyNumberFormat="1" applyFont="1" applyFill="1" applyBorder="1" applyAlignment="1" applyProtection="1">
      <alignment horizontal="center" vertical="center"/>
      <protection locked="0"/>
    </xf>
    <xf numFmtId="0" fontId="5" fillId="0" borderId="110" xfId="0" applyFont="1" applyBorder="1" applyAlignment="1">
      <alignment horizontal="left" vertical="center" wrapText="1" indent="8"/>
    </xf>
    <xf numFmtId="0" fontId="5" fillId="0" borderId="0" xfId="0" applyFont="1" applyAlignment="1">
      <alignment horizontal="left" vertical="center" wrapText="1" indent="8"/>
    </xf>
    <xf numFmtId="0" fontId="5" fillId="0" borderId="107" xfId="3" applyFont="1" applyBorder="1" applyAlignment="1">
      <alignment horizontal="center"/>
    </xf>
    <xf numFmtId="0" fontId="5" fillId="0" borderId="108" xfId="3" applyFont="1" applyBorder="1" applyAlignment="1">
      <alignment horizontal="center"/>
    </xf>
    <xf numFmtId="164" fontId="3" fillId="4" borderId="123" xfId="0" applyNumberFormat="1" applyFont="1" applyFill="1" applyBorder="1" applyAlignment="1" applyProtection="1">
      <alignment horizontal="left" vertical="top"/>
      <protection locked="0"/>
    </xf>
    <xf numFmtId="164" fontId="3" fillId="4" borderId="124" xfId="0" applyNumberFormat="1" applyFont="1" applyFill="1" applyBorder="1" applyAlignment="1" applyProtection="1">
      <alignment horizontal="left" vertical="top"/>
      <protection locked="0"/>
    </xf>
    <xf numFmtId="164" fontId="3" fillId="4" borderId="108" xfId="0" applyNumberFormat="1" applyFont="1" applyFill="1" applyBorder="1" applyAlignment="1" applyProtection="1">
      <alignment horizontal="left" vertical="top"/>
      <protection locked="0"/>
    </xf>
    <xf numFmtId="164" fontId="3" fillId="4" borderId="122" xfId="0" applyNumberFormat="1" applyFont="1" applyFill="1" applyBorder="1" applyAlignment="1" applyProtection="1">
      <alignment horizontal="left" vertical="top"/>
      <protection locked="0"/>
    </xf>
    <xf numFmtId="164" fontId="3" fillId="4" borderId="113" xfId="0" applyNumberFormat="1" applyFont="1" applyFill="1" applyBorder="1" applyAlignment="1" applyProtection="1">
      <alignment horizontal="left" vertical="top"/>
      <protection locked="0"/>
    </xf>
    <xf numFmtId="164" fontId="3" fillId="4" borderId="115" xfId="0" applyNumberFormat="1" applyFont="1" applyFill="1" applyBorder="1" applyAlignment="1" applyProtection="1">
      <alignment horizontal="left" vertical="top"/>
      <protection locked="0"/>
    </xf>
    <xf numFmtId="164" fontId="3" fillId="7" borderId="0" xfId="0" applyNumberFormat="1" applyFont="1" applyFill="1" applyAlignment="1">
      <alignment horizontal="left" vertical="top"/>
    </xf>
    <xf numFmtId="164" fontId="3" fillId="7" borderId="12" xfId="0" applyNumberFormat="1" applyFont="1" applyFill="1" applyBorder="1" applyAlignment="1">
      <alignment horizontal="left" vertical="top"/>
    </xf>
    <xf numFmtId="164" fontId="3" fillId="4" borderId="4" xfId="0" quotePrefix="1" applyNumberFormat="1" applyFont="1" applyFill="1" applyBorder="1" applyAlignment="1" applyProtection="1">
      <alignment horizontal="left" vertical="top"/>
      <protection locked="0"/>
    </xf>
    <xf numFmtId="164" fontId="3" fillId="4" borderId="4" xfId="0" applyNumberFormat="1" applyFont="1" applyFill="1" applyBorder="1" applyAlignment="1" applyProtection="1">
      <alignment horizontal="left" vertical="top"/>
      <protection locked="0"/>
    </xf>
    <xf numFmtId="164" fontId="3" fillId="4" borderId="45" xfId="0" applyNumberFormat="1" applyFont="1" applyFill="1" applyBorder="1" applyAlignment="1" applyProtection="1">
      <alignment horizontal="left" vertical="top"/>
      <protection locked="0"/>
    </xf>
    <xf numFmtId="0" fontId="7" fillId="7" borderId="108" xfId="0" applyFont="1" applyFill="1" applyBorder="1" applyAlignment="1">
      <alignment horizontal="left" vertical="top" wrapText="1"/>
    </xf>
    <xf numFmtId="0" fontId="7" fillId="7" borderId="109" xfId="0" applyFont="1" applyFill="1" applyBorder="1" applyAlignment="1">
      <alignment horizontal="left" vertical="top" wrapText="1"/>
    </xf>
    <xf numFmtId="164" fontId="3" fillId="4" borderId="31" xfId="0" applyNumberFormat="1" applyFont="1" applyFill="1" applyBorder="1" applyAlignment="1" applyProtection="1">
      <alignment horizontal="center" vertical="center"/>
      <protection locked="0"/>
    </xf>
    <xf numFmtId="164" fontId="3" fillId="4" borderId="16" xfId="0" applyNumberFormat="1" applyFont="1" applyFill="1" applyBorder="1" applyAlignment="1" applyProtection="1">
      <alignment horizontal="center" vertical="center"/>
      <protection locked="0"/>
    </xf>
    <xf numFmtId="0" fontId="23" fillId="4" borderId="54" xfId="0" applyFont="1" applyFill="1" applyBorder="1" applyAlignment="1" applyProtection="1">
      <alignment horizontal="center"/>
      <protection locked="0"/>
    </xf>
    <xf numFmtId="0" fontId="23" fillId="4" borderId="0" xfId="0" applyFont="1" applyFill="1" applyAlignment="1" applyProtection="1">
      <alignment horizontal="center"/>
      <protection locked="0"/>
    </xf>
    <xf numFmtId="0" fontId="23" fillId="4" borderId="12" xfId="0" applyFont="1" applyFill="1" applyBorder="1" applyAlignment="1" applyProtection="1">
      <alignment horizontal="center"/>
      <protection locked="0"/>
    </xf>
    <xf numFmtId="0" fontId="23" fillId="4" borderId="13" xfId="0" applyFont="1" applyFill="1" applyBorder="1" applyAlignment="1" applyProtection="1">
      <alignment horizontal="center" vertical="center" wrapText="1"/>
      <protection locked="0"/>
    </xf>
    <xf numFmtId="0" fontId="23" fillId="4" borderId="24" xfId="0" applyFont="1" applyFill="1" applyBorder="1" applyAlignment="1" applyProtection="1">
      <alignment horizontal="center" vertical="center" wrapText="1"/>
      <protection locked="0"/>
    </xf>
    <xf numFmtId="0" fontId="23" fillId="4" borderId="106" xfId="0" applyFont="1" applyFill="1" applyBorder="1" applyAlignment="1" applyProtection="1">
      <alignment horizontal="center" vertical="center" wrapText="1"/>
      <protection locked="0"/>
    </xf>
    <xf numFmtId="0" fontId="41" fillId="7" borderId="0" xfId="0" applyFont="1" applyFill="1" applyAlignment="1">
      <alignment horizontal="left" wrapText="1"/>
    </xf>
    <xf numFmtId="0" fontId="41" fillId="7" borderId="12" xfId="0" applyFont="1" applyFill="1" applyBorder="1" applyAlignment="1">
      <alignment horizontal="left" wrapText="1"/>
    </xf>
    <xf numFmtId="0" fontId="3" fillId="7" borderId="54" xfId="0" applyFont="1" applyFill="1" applyBorder="1" applyAlignment="1">
      <alignment horizontal="left"/>
    </xf>
    <xf numFmtId="0" fontId="3" fillId="7" borderId="0" xfId="0" applyFont="1" applyFill="1" applyAlignment="1">
      <alignment horizontal="left"/>
    </xf>
    <xf numFmtId="0" fontId="23" fillId="4" borderId="33" xfId="0" applyFont="1" applyFill="1" applyBorder="1" applyAlignment="1">
      <alignment horizontal="right"/>
    </xf>
    <xf numFmtId="0" fontId="23" fillId="4" borderId="34" xfId="0" applyFont="1" applyFill="1" applyBorder="1" applyAlignment="1">
      <alignment horizontal="right"/>
    </xf>
    <xf numFmtId="0" fontId="35" fillId="7" borderId="54" xfId="0" applyFont="1" applyFill="1" applyBorder="1" applyAlignment="1">
      <alignment horizontal="center"/>
    </xf>
    <xf numFmtId="0" fontId="35" fillId="7" borderId="0" xfId="0" applyFont="1" applyFill="1" applyAlignment="1">
      <alignment horizontal="center"/>
    </xf>
    <xf numFmtId="0" fontId="35" fillId="7" borderId="64" xfId="0" applyFont="1" applyFill="1" applyBorder="1" applyAlignment="1">
      <alignment horizontal="center"/>
    </xf>
    <xf numFmtId="0" fontId="24" fillId="8" borderId="16" xfId="0" applyFont="1" applyFill="1" applyBorder="1" applyAlignment="1">
      <alignment horizontal="left"/>
    </xf>
    <xf numFmtId="0" fontId="23" fillId="4" borderId="31" xfId="0" applyFont="1" applyFill="1" applyBorder="1" applyAlignment="1" applyProtection="1">
      <alignment horizontal="left"/>
      <protection locked="0"/>
    </xf>
    <xf numFmtId="0" fontId="23" fillId="4" borderId="16" xfId="0" applyFont="1" applyFill="1" applyBorder="1" applyAlignment="1" applyProtection="1">
      <alignment horizontal="left"/>
      <protection locked="0"/>
    </xf>
    <xf numFmtId="0" fontId="23" fillId="7" borderId="54" xfId="0" applyFont="1" applyFill="1" applyBorder="1" applyAlignment="1">
      <alignment horizontal="left" vertical="top" wrapText="1"/>
    </xf>
    <xf numFmtId="0" fontId="23" fillId="7" borderId="0" xfId="0" applyFont="1" applyFill="1" applyAlignment="1">
      <alignment horizontal="left" vertical="top" wrapText="1"/>
    </xf>
    <xf numFmtId="0" fontId="23" fillId="4" borderId="25" xfId="0" applyFont="1" applyFill="1" applyBorder="1" applyAlignment="1" applyProtection="1">
      <alignment horizontal="center" vertical="center" wrapText="1"/>
      <protection locked="0"/>
    </xf>
    <xf numFmtId="0" fontId="23" fillId="4" borderId="30" xfId="0" applyFont="1" applyFill="1" applyBorder="1" applyAlignment="1" applyProtection="1">
      <alignment horizontal="center" vertical="center" wrapText="1"/>
      <protection locked="0"/>
    </xf>
    <xf numFmtId="0" fontId="23" fillId="7" borderId="20" xfId="0" applyFont="1" applyFill="1" applyBorder="1" applyAlignment="1">
      <alignment horizontal="left" vertical="top" wrapText="1"/>
    </xf>
    <xf numFmtId="0" fontId="23" fillId="7" borderId="18" xfId="0" applyFont="1" applyFill="1" applyBorder="1" applyAlignment="1">
      <alignment horizontal="left" vertical="top" wrapText="1"/>
    </xf>
    <xf numFmtId="0" fontId="23" fillId="7" borderId="0" xfId="0" applyFont="1" applyFill="1" applyAlignment="1">
      <alignment horizontal="left" vertical="center" wrapText="1"/>
    </xf>
    <xf numFmtId="0" fontId="23" fillId="7" borderId="0" xfId="0" applyFont="1" applyFill="1" applyAlignment="1">
      <alignment horizontal="left" wrapText="1"/>
    </xf>
    <xf numFmtId="0" fontId="23" fillId="7" borderId="54" xfId="0" applyFont="1" applyFill="1" applyBorder="1" applyAlignment="1">
      <alignment horizontal="left" vertical="center" wrapText="1"/>
    </xf>
    <xf numFmtId="0" fontId="23" fillId="7" borderId="91" xfId="0" applyFont="1" applyFill="1" applyBorder="1" applyAlignment="1">
      <alignment horizontal="left" vertical="center" wrapText="1"/>
    </xf>
    <xf numFmtId="0" fontId="23" fillId="7" borderId="84" xfId="0" applyFont="1" applyFill="1" applyBorder="1" applyAlignment="1">
      <alignment horizontal="left" vertical="center" wrapText="1"/>
    </xf>
    <xf numFmtId="0" fontId="24" fillId="8" borderId="0" xfId="0" applyFont="1" applyFill="1" applyAlignment="1">
      <alignment horizontal="center"/>
    </xf>
    <xf numFmtId="0" fontId="23" fillId="0" borderId="1" xfId="0" applyFont="1" applyBorder="1" applyAlignment="1">
      <alignment horizontal="left" vertical="top"/>
    </xf>
    <xf numFmtId="0" fontId="26" fillId="7" borderId="54" xfId="0" applyFont="1" applyFill="1" applyBorder="1" applyAlignment="1">
      <alignment horizontal="left" vertical="top" wrapText="1"/>
    </xf>
    <xf numFmtId="0" fontId="26" fillId="7" borderId="0" xfId="0" applyFont="1" applyFill="1" applyAlignment="1">
      <alignment horizontal="left" vertical="top" wrapText="1"/>
    </xf>
    <xf numFmtId="0" fontId="24" fillId="8" borderId="54" xfId="0" applyFont="1" applyFill="1" applyBorder="1" applyAlignment="1">
      <alignment horizontal="center"/>
    </xf>
    <xf numFmtId="0" fontId="24" fillId="8" borderId="18" xfId="0" applyFont="1" applyFill="1" applyBorder="1" applyAlignment="1">
      <alignment horizontal="center"/>
    </xf>
    <xf numFmtId="0" fontId="25" fillId="0" borderId="54" xfId="0" applyFont="1" applyBorder="1" applyAlignment="1">
      <alignment horizontal="left" vertical="top"/>
    </xf>
    <xf numFmtId="0" fontId="23" fillId="0" borderId="22" xfId="0" applyFont="1" applyBorder="1" applyAlignment="1">
      <alignment horizontal="left" vertical="top"/>
    </xf>
    <xf numFmtId="0" fontId="23" fillId="7" borderId="54" xfId="0" applyFont="1" applyFill="1" applyBorder="1" applyAlignment="1">
      <alignment horizontal="left" wrapText="1"/>
    </xf>
    <xf numFmtId="0" fontId="23" fillId="4" borderId="27" xfId="0" applyFont="1" applyFill="1" applyBorder="1" applyAlignment="1" applyProtection="1">
      <alignment horizontal="center" vertical="center"/>
      <protection locked="0"/>
    </xf>
    <xf numFmtId="0" fontId="23" fillId="4" borderId="26" xfId="0" applyFont="1" applyFill="1" applyBorder="1" applyAlignment="1" applyProtection="1">
      <alignment horizontal="center" vertical="center"/>
      <protection locked="0"/>
    </xf>
    <xf numFmtId="0" fontId="23" fillId="7" borderId="18" xfId="0" applyFont="1" applyFill="1" applyBorder="1" applyAlignment="1">
      <alignment horizontal="left" wrapText="1"/>
    </xf>
    <xf numFmtId="0" fontId="23" fillId="4" borderId="17" xfId="0" applyFont="1" applyFill="1" applyBorder="1" applyAlignment="1" applyProtection="1">
      <alignment horizontal="center" vertical="center"/>
      <protection locked="0"/>
    </xf>
    <xf numFmtId="0" fontId="23" fillId="4" borderId="28" xfId="0" applyFont="1" applyFill="1" applyBorder="1" applyAlignment="1" applyProtection="1">
      <alignment horizontal="center" vertical="center"/>
      <protection locked="0"/>
    </xf>
    <xf numFmtId="0" fontId="23" fillId="7" borderId="12" xfId="0" applyFont="1" applyFill="1" applyBorder="1" applyAlignment="1">
      <alignment horizontal="left" vertical="center" wrapText="1"/>
    </xf>
    <xf numFmtId="0" fontId="23" fillId="7" borderId="12" xfId="0" applyFont="1" applyFill="1" applyBorder="1" applyAlignment="1">
      <alignment horizontal="left" wrapText="1"/>
    </xf>
    <xf numFmtId="0" fontId="23" fillId="4" borderId="21" xfId="0" applyFont="1" applyFill="1" applyBorder="1" applyAlignment="1" applyProtection="1">
      <alignment horizontal="center" vertical="center"/>
      <protection locked="0"/>
    </xf>
    <xf numFmtId="0" fontId="31" fillId="0" borderId="20" xfId="3" applyFont="1" applyBorder="1" applyAlignment="1">
      <alignment horizontal="left" vertical="center" wrapText="1"/>
    </xf>
    <xf numFmtId="0" fontId="31" fillId="0" borderId="0" xfId="3" applyFont="1" applyAlignment="1">
      <alignment horizontal="left" vertical="center" wrapText="1"/>
    </xf>
    <xf numFmtId="0" fontId="50" fillId="0" borderId="0" xfId="0" applyFont="1" applyAlignment="1">
      <alignment horizontal="left" vertical="top" wrapText="1"/>
    </xf>
    <xf numFmtId="0" fontId="47" fillId="0" borderId="0" xfId="0" applyFont="1" applyAlignment="1">
      <alignment horizontal="left" vertical="top" wrapText="1"/>
    </xf>
    <xf numFmtId="164" fontId="3" fillId="4" borderId="130" xfId="0" applyNumberFormat="1" applyFont="1" applyFill="1" applyBorder="1" applyAlignment="1" applyProtection="1">
      <alignment horizontal="left" vertical="top"/>
      <protection locked="0"/>
    </xf>
    <xf numFmtId="164" fontId="3" fillId="4" borderId="131" xfId="0" applyNumberFormat="1" applyFont="1" applyFill="1" applyBorder="1" applyAlignment="1" applyProtection="1">
      <alignment horizontal="left" vertical="top"/>
      <protection locked="0"/>
    </xf>
    <xf numFmtId="0" fontId="3" fillId="4" borderId="13" xfId="1" applyNumberFormat="1" applyFont="1" applyFill="1" applyBorder="1" applyAlignment="1" applyProtection="1">
      <alignment horizontal="center" vertical="center"/>
      <protection locked="0"/>
    </xf>
    <xf numFmtId="0" fontId="3" fillId="4" borderId="106" xfId="1" applyNumberFormat="1" applyFont="1" applyFill="1" applyBorder="1" applyAlignment="1" applyProtection="1">
      <alignment horizontal="center" vertical="center"/>
      <protection locked="0"/>
    </xf>
    <xf numFmtId="164" fontId="3" fillId="4" borderId="0" xfId="0" applyNumberFormat="1" applyFont="1" applyFill="1" applyAlignment="1" applyProtection="1">
      <alignment horizontal="left" vertical="top"/>
      <protection locked="0"/>
    </xf>
    <xf numFmtId="164" fontId="3" fillId="4" borderId="126" xfId="0" applyNumberFormat="1" applyFont="1" applyFill="1" applyBorder="1" applyAlignment="1" applyProtection="1">
      <alignment horizontal="left" vertical="top"/>
      <protection locked="0"/>
    </xf>
    <xf numFmtId="164" fontId="3" fillId="4" borderId="6" xfId="0" applyNumberFormat="1" applyFont="1" applyFill="1" applyBorder="1" applyAlignment="1" applyProtection="1">
      <alignment horizontal="left" vertical="top"/>
      <protection locked="0"/>
    </xf>
    <xf numFmtId="164" fontId="3" fillId="4" borderId="127" xfId="0" applyNumberFormat="1" applyFont="1" applyFill="1" applyBorder="1" applyAlignment="1" applyProtection="1">
      <alignment horizontal="left" vertical="top"/>
      <protection locked="0"/>
    </xf>
    <xf numFmtId="164" fontId="3" fillId="7" borderId="5" xfId="0" applyNumberFormat="1" applyFont="1" applyFill="1" applyBorder="1" applyAlignment="1" applyProtection="1">
      <alignment horizontal="left" vertical="top"/>
      <protection locked="0"/>
    </xf>
    <xf numFmtId="164" fontId="3" fillId="7" borderId="134" xfId="0" applyNumberFormat="1" applyFont="1" applyFill="1" applyBorder="1" applyAlignment="1" applyProtection="1">
      <alignment horizontal="left" vertical="top"/>
      <protection locked="0"/>
    </xf>
    <xf numFmtId="164" fontId="3" fillId="4" borderId="5" xfId="0" applyNumberFormat="1" applyFont="1" applyFill="1" applyBorder="1" applyAlignment="1" applyProtection="1">
      <alignment horizontal="left" vertical="top"/>
      <protection locked="0"/>
    </xf>
    <xf numFmtId="164" fontId="3" fillId="4" borderId="134" xfId="0" applyNumberFormat="1" applyFont="1" applyFill="1" applyBorder="1" applyAlignment="1" applyProtection="1">
      <alignment horizontal="left" vertical="top"/>
      <protection locked="0"/>
    </xf>
    <xf numFmtId="0" fontId="12" fillId="4" borderId="4" xfId="0" applyFont="1" applyFill="1" applyBorder="1" applyAlignment="1" applyProtection="1">
      <alignment horizontal="left" vertical="center" wrapText="1"/>
      <protection locked="0"/>
    </xf>
    <xf numFmtId="0" fontId="12" fillId="4" borderId="149" xfId="0" applyFont="1" applyFill="1" applyBorder="1" applyAlignment="1" applyProtection="1">
      <alignment horizontal="left" vertical="center" wrapText="1"/>
      <protection locked="0"/>
    </xf>
    <xf numFmtId="0" fontId="12" fillId="4" borderId="5" xfId="0" applyFont="1" applyFill="1" applyBorder="1" applyAlignment="1" applyProtection="1">
      <alignment horizontal="left" vertical="center"/>
      <protection locked="0"/>
    </xf>
    <xf numFmtId="0" fontId="12" fillId="4" borderId="132" xfId="0" applyFont="1" applyFill="1" applyBorder="1" applyAlignment="1" applyProtection="1">
      <alignment horizontal="left" vertical="center"/>
      <protection locked="0"/>
    </xf>
    <xf numFmtId="0" fontId="9" fillId="10" borderId="24" xfId="0" applyFont="1" applyFill="1" applyBorder="1" applyAlignment="1">
      <alignment horizontal="center" vertical="center" wrapText="1"/>
    </xf>
    <xf numFmtId="0" fontId="7" fillId="4" borderId="16" xfId="0" applyFont="1" applyFill="1" applyBorder="1" applyAlignment="1">
      <alignment horizontal="center"/>
    </xf>
    <xf numFmtId="0" fontId="7" fillId="4" borderId="118" xfId="0" applyFont="1" applyFill="1" applyBorder="1" applyAlignment="1">
      <alignment horizontal="center"/>
    </xf>
    <xf numFmtId="0" fontId="3" fillId="7" borderId="24" xfId="0" applyFont="1" applyFill="1" applyBorder="1" applyAlignment="1">
      <alignment horizontal="left" vertical="top"/>
    </xf>
    <xf numFmtId="0" fontId="8" fillId="10" borderId="13" xfId="0" applyFont="1" applyFill="1" applyBorder="1" applyAlignment="1">
      <alignment horizontal="center" vertical="center"/>
    </xf>
    <xf numFmtId="0" fontId="8" fillId="10" borderId="24" xfId="0" applyFont="1" applyFill="1" applyBorder="1" applyAlignment="1">
      <alignment horizontal="center" vertical="center"/>
    </xf>
    <xf numFmtId="0" fontId="8" fillId="10" borderId="16" xfId="0" applyFont="1" applyFill="1" applyBorder="1" applyAlignment="1">
      <alignment horizontal="center" vertical="center"/>
    </xf>
    <xf numFmtId="0" fontId="8" fillId="10" borderId="16" xfId="0" applyFont="1" applyFill="1" applyBorder="1" applyAlignment="1">
      <alignment horizontal="center" vertical="center" wrapText="1"/>
    </xf>
    <xf numFmtId="0" fontId="8" fillId="10" borderId="118" xfId="0" applyFont="1" applyFill="1" applyBorder="1" applyAlignment="1">
      <alignment horizontal="center" vertical="center" wrapText="1"/>
    </xf>
    <xf numFmtId="0" fontId="8" fillId="10" borderId="31" xfId="0" applyFont="1" applyFill="1" applyBorder="1" applyAlignment="1">
      <alignment horizontal="center" vertical="center" wrapText="1"/>
    </xf>
    <xf numFmtId="0" fontId="3" fillId="4" borderId="5" xfId="0" applyFont="1" applyFill="1" applyBorder="1" applyAlignment="1" applyProtection="1">
      <alignment horizontal="right" vertical="center"/>
      <protection locked="0"/>
    </xf>
    <xf numFmtId="0" fontId="3" fillId="4" borderId="66" xfId="0" applyFont="1" applyFill="1" applyBorder="1" applyAlignment="1" applyProtection="1">
      <alignment horizontal="right" vertical="center"/>
      <protection locked="0"/>
    </xf>
    <xf numFmtId="0" fontId="42" fillId="7" borderId="61" xfId="0" applyFont="1" applyFill="1" applyBorder="1" applyAlignment="1">
      <alignment horizontal="left" wrapText="1"/>
    </xf>
    <xf numFmtId="0" fontId="42" fillId="7" borderId="62" xfId="0" applyFont="1" applyFill="1" applyBorder="1" applyAlignment="1">
      <alignment horizontal="left" wrapText="1"/>
    </xf>
    <xf numFmtId="0" fontId="3" fillId="4" borderId="4" xfId="0" applyFont="1" applyFill="1" applyBorder="1" applyAlignment="1" applyProtection="1">
      <alignment horizontal="right" vertical="center"/>
      <protection locked="0"/>
    </xf>
    <xf numFmtId="0" fontId="3" fillId="4" borderId="67" xfId="0" applyFont="1" applyFill="1" applyBorder="1" applyAlignment="1" applyProtection="1">
      <alignment horizontal="right" vertical="center"/>
      <protection locked="0"/>
    </xf>
    <xf numFmtId="0" fontId="3" fillId="4" borderId="4" xfId="0" applyFont="1" applyFill="1" applyBorder="1" applyAlignment="1">
      <alignment horizontal="left" vertical="center"/>
    </xf>
    <xf numFmtId="0" fontId="3" fillId="4" borderId="67" xfId="0" applyFont="1" applyFill="1" applyBorder="1" applyAlignment="1">
      <alignment horizontal="left" vertical="center"/>
    </xf>
    <xf numFmtId="0" fontId="3" fillId="4" borderId="66" xfId="0" applyFont="1" applyFill="1" applyBorder="1" applyAlignment="1" applyProtection="1">
      <alignment horizontal="left" vertical="center"/>
      <protection locked="0"/>
    </xf>
    <xf numFmtId="0" fontId="3" fillId="4" borderId="67" xfId="0" applyFont="1" applyFill="1" applyBorder="1" applyAlignment="1" applyProtection="1">
      <alignment horizontal="left" vertical="center" wrapText="1"/>
      <protection locked="0"/>
    </xf>
    <xf numFmtId="0" fontId="6" fillId="0" borderId="64" xfId="0" applyFont="1" applyBorder="1" applyAlignment="1">
      <alignment horizontal="left" vertical="center"/>
    </xf>
    <xf numFmtId="0" fontId="13" fillId="0" borderId="29" xfId="0" applyFont="1" applyBorder="1" applyAlignment="1">
      <alignment horizontal="center" vertical="center" wrapText="1"/>
    </xf>
    <xf numFmtId="0" fontId="13" fillId="0" borderId="103" xfId="0" applyFont="1" applyBorder="1" applyAlignment="1">
      <alignment horizontal="center" vertical="center" wrapText="1"/>
    </xf>
    <xf numFmtId="0" fontId="3" fillId="4" borderId="64" xfId="0" applyFont="1" applyFill="1" applyBorder="1" applyAlignment="1" applyProtection="1">
      <alignment horizontal="left" vertical="top" wrapText="1"/>
      <protection locked="0"/>
    </xf>
    <xf numFmtId="14" fontId="3" fillId="4" borderId="5" xfId="0" applyNumberFormat="1" applyFont="1" applyFill="1" applyBorder="1" applyAlignment="1" applyProtection="1">
      <alignment horizontal="right" vertical="center"/>
      <protection locked="0"/>
    </xf>
    <xf numFmtId="0" fontId="6" fillId="5" borderId="0" xfId="0" applyFont="1" applyFill="1" applyAlignment="1"/>
    <xf numFmtId="0" fontId="6" fillId="5" borderId="64" xfId="0" applyFont="1" applyFill="1" applyBorder="1" applyAlignment="1"/>
    <xf numFmtId="0" fontId="3" fillId="4" borderId="6" xfId="0" applyFont="1" applyFill="1" applyBorder="1" applyAlignment="1" applyProtection="1">
      <protection locked="0"/>
    </xf>
    <xf numFmtId="0" fontId="7" fillId="0" borderId="0" xfId="0" applyFont="1" applyAlignment="1"/>
    <xf numFmtId="0" fontId="3" fillId="4" borderId="6" xfId="0" applyFont="1" applyFill="1" applyBorder="1" applyAlignment="1"/>
    <xf numFmtId="0" fontId="7" fillId="4" borderId="6" xfId="0" applyFont="1" applyFill="1" applyBorder="1" applyAlignment="1" applyProtection="1">
      <protection locked="0"/>
    </xf>
  </cellXfs>
  <cellStyles count="4">
    <cellStyle name="Normal" xfId="0" builtinId="0"/>
    <cellStyle name="Normal 2" xfId="2" xr:uid="{00000000-0005-0000-0000-000001000000}"/>
    <cellStyle name="Normal 2 2" xfId="3" xr:uid="{A1B8947E-F63E-4861-B210-DC8E491CFC47}"/>
    <cellStyle name="Percent" xfId="1" builtinId="5"/>
  </cellStyles>
  <dxfs count="47">
    <dxf>
      <font>
        <b/>
        <i val="0"/>
        <color rgb="FFFF0000"/>
      </font>
      <fill>
        <patternFill>
          <bgColor theme="9" tint="0.39994506668294322"/>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5050"/>
        </patternFill>
      </fill>
    </dxf>
    <dxf>
      <fill>
        <patternFill>
          <bgColor theme="4" tint="0.79998168889431442"/>
        </patternFill>
      </fill>
    </dxf>
    <dxf>
      <fill>
        <patternFill>
          <bgColor rgb="FFFF5050"/>
        </patternFill>
      </fill>
    </dxf>
    <dxf>
      <fill>
        <patternFill>
          <bgColor theme="4" tint="0.79998168889431442"/>
        </patternFill>
      </fill>
    </dxf>
    <dxf>
      <fill>
        <patternFill>
          <bgColor rgb="FFFF5050"/>
        </patternFill>
      </fill>
    </dxf>
    <dxf>
      <fill>
        <patternFill>
          <bgColor theme="4" tint="0.79998168889431442"/>
        </patternFill>
      </fill>
    </dxf>
    <dxf>
      <fill>
        <patternFill>
          <bgColor rgb="FFFF5050"/>
        </patternFill>
      </fill>
    </dxf>
    <dxf>
      <fill>
        <patternFill>
          <bgColor theme="4" tint="0.79998168889431442"/>
        </patternFill>
      </fill>
    </dxf>
    <dxf>
      <font>
        <b/>
        <i val="0"/>
        <color rgb="FFFF0000"/>
      </font>
      <fill>
        <patternFill>
          <bgColor theme="9" tint="0.59996337778862885"/>
        </patternFill>
      </fill>
    </dxf>
    <dxf>
      <fill>
        <patternFill>
          <bgColor rgb="FFFEB2B2"/>
        </patternFill>
      </fill>
    </dxf>
    <dxf>
      <fill>
        <patternFill>
          <bgColor rgb="FFFEB2B2"/>
        </patternFill>
      </fill>
    </dxf>
    <dxf>
      <fill>
        <patternFill>
          <bgColor rgb="FFFEB2B2"/>
        </patternFill>
      </fill>
    </dxf>
    <dxf>
      <fill>
        <patternFill>
          <bgColor theme="4" tint="0.79998168889431442"/>
        </patternFill>
      </fill>
    </dxf>
    <dxf>
      <font>
        <color theme="4" tint="0.79998168889431442"/>
      </font>
    </dxf>
    <dxf>
      <fill>
        <patternFill>
          <bgColor rgb="FFFEB2B2"/>
        </patternFill>
      </fill>
    </dxf>
    <dxf>
      <fill>
        <patternFill>
          <bgColor theme="4" tint="0.79998168889431442"/>
        </patternFill>
      </fill>
    </dxf>
    <dxf>
      <fill>
        <patternFill>
          <bgColor rgb="FFFEB2B2"/>
        </patternFill>
      </fill>
    </dxf>
    <dxf>
      <fill>
        <patternFill>
          <bgColor rgb="FFFEB2B2"/>
        </patternFill>
      </fill>
    </dxf>
    <dxf>
      <fill>
        <patternFill>
          <bgColor rgb="FFFEB2B2"/>
        </patternFill>
      </fill>
    </dxf>
    <dxf>
      <font>
        <b/>
        <i val="0"/>
        <color rgb="FFFF0000"/>
      </font>
      <fill>
        <patternFill>
          <bgColor theme="9" tint="0.59996337778862885"/>
        </patternFill>
      </fill>
    </dxf>
    <dxf>
      <fill>
        <patternFill>
          <bgColor rgb="FFFEB2B2"/>
        </patternFill>
      </fill>
    </dxf>
    <dxf>
      <fill>
        <patternFill>
          <bgColor rgb="FFFEB2B2"/>
        </patternFill>
      </fill>
    </dxf>
    <dxf>
      <fill>
        <patternFill>
          <bgColor rgb="FFFEB2B2"/>
        </patternFill>
      </fill>
    </dxf>
    <dxf>
      <fill>
        <patternFill>
          <bgColor rgb="FFFEB2B2"/>
        </patternFill>
      </fill>
    </dxf>
    <dxf>
      <fill>
        <patternFill>
          <bgColor theme="4" tint="0.79998168889431442"/>
        </patternFill>
      </fill>
    </dxf>
    <dxf>
      <font>
        <color theme="4" tint="0.79998168889431442"/>
      </font>
    </dxf>
    <dxf>
      <fill>
        <patternFill>
          <bgColor rgb="FFFEB2B2"/>
        </patternFill>
      </fill>
    </dxf>
    <dxf>
      <font>
        <b/>
        <i val="0"/>
        <color rgb="FFFF0000"/>
      </font>
      <fill>
        <patternFill>
          <bgColor theme="9" tint="0.39994506668294322"/>
        </patternFill>
      </fill>
    </dxf>
    <dxf>
      <font>
        <b/>
        <i val="0"/>
        <color rgb="FFFF0000"/>
      </font>
      <fill>
        <patternFill>
          <bgColor theme="9" tint="0.39994506668294322"/>
        </patternFill>
      </fill>
    </dxf>
  </dxfs>
  <tableStyles count="0" defaultTableStyle="TableStyleMedium2" defaultPivotStyle="PivotStyleLight16"/>
  <colors>
    <mruColors>
      <color rgb="FF4F81BD"/>
      <color rgb="FFFEB2B2"/>
      <color rgb="FFFF9B9B"/>
      <color rgb="FFFF6969"/>
      <color rgb="FFFF5050"/>
      <color rgb="FFFF7C80"/>
      <color rgb="FFF8856E"/>
      <color rgb="FFFF9966"/>
      <color rgb="FF006100"/>
      <color rgb="FF9C00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oneCellAnchor>
    <xdr:from>
      <xdr:col>17</xdr:col>
      <xdr:colOff>1180530</xdr:colOff>
      <xdr:row>1</xdr:row>
      <xdr:rowOff>104400</xdr:rowOff>
    </xdr:from>
    <xdr:ext cx="360" cy="1905"/>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3" name="Ink 5">
              <a:extLst>
                <a:ext uri="{FF2B5EF4-FFF2-40B4-BE49-F238E27FC236}">
                  <a16:creationId xmlns:a16="http://schemas.microsoft.com/office/drawing/2014/main" id="{B45B0CCD-4070-451A-B53B-127AF35D4491}"/>
                </a:ext>
              </a:extLst>
            </xdr14:cNvPr>
            <xdr14:cNvContentPartPr/>
          </xdr14:nvContentPartPr>
          <xdr14:nvPr macro=""/>
          <xdr14:xfrm>
            <a:off x="1466280" y="428250"/>
            <a:ext cx="360" cy="360"/>
          </xdr14:xfrm>
        </xdr:contentPart>
      </mc:Choice>
      <mc:Fallback xmlns="">
        <xdr:pic>
          <xdr:nvPicPr>
            <xdr:cNvPr id="6" name="Ink 5">
              <a:extLst>
                <a:ext uri="{FF2B5EF4-FFF2-40B4-BE49-F238E27FC236}">
                  <a16:creationId xmlns:a16="http://schemas.microsoft.com/office/drawing/2014/main" id="{F5AC16DF-AEF9-4DEB-B924-37653E23B117}"/>
                </a:ext>
              </a:extLst>
            </xdr:cNvPr>
            <xdr:cNvPicPr/>
          </xdr:nvPicPr>
          <xdr:blipFill>
            <a:blip xmlns:r="http://schemas.openxmlformats.org/officeDocument/2006/relationships" r:embed="rId2"/>
            <a:stretch>
              <a:fillRect/>
            </a:stretch>
          </xdr:blipFill>
          <xdr:spPr>
            <a:xfrm>
              <a:off x="1457640" y="419250"/>
              <a:ext cx="18000" cy="1800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3-25T08:10:54.300"/>
    </inkml:context>
    <inkml:brush xml:id="br0">
      <inkml:brushProperty name="width" value="0.05" units="cm"/>
      <inkml:brushProperty name="height" value="0.05" units="cm"/>
      <inkml:brushProperty name="ignorePressure" value="1"/>
    </inkml:brush>
  </inkml:definitions>
  <inkml:trace contextRef="#ctx0" brushRef="#br0">1 0</inkml:trace>
</inkm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39997558519241921"/>
    <pageSetUpPr fitToPage="1"/>
  </sheetPr>
  <dimension ref="A1:AZ235"/>
  <sheetViews>
    <sheetView showGridLines="0" tabSelected="1" topLeftCell="A81" zoomScaleNormal="100" zoomScaleSheetLayoutView="85" zoomScalePageLayoutView="60" workbookViewId="0">
      <selection activeCell="C121" sqref="C121"/>
    </sheetView>
  </sheetViews>
  <sheetFormatPr defaultColWidth="0" defaultRowHeight="12"/>
  <cols>
    <col min="1" max="1" width="1.7109375" style="29" customWidth="1"/>
    <col min="2" max="2" width="67.7109375" style="29" bestFit="1" customWidth="1"/>
    <col min="3" max="5" width="24.28515625" style="29" customWidth="1"/>
    <col min="6" max="6" width="1.7109375" style="495" customWidth="1"/>
    <col min="7" max="10" width="9.140625" style="495" hidden="1" customWidth="1"/>
    <col min="11" max="11" width="20.28515625" style="495" hidden="1" customWidth="1"/>
    <col min="12" max="17" width="9.140625" style="495" hidden="1" customWidth="1"/>
    <col min="18" max="18" width="47.5703125" style="495" hidden="1" customWidth="1"/>
    <col min="19" max="19" width="10.42578125" style="495" hidden="1" customWidth="1"/>
    <col min="20" max="20" width="16.140625" style="495" hidden="1" customWidth="1"/>
    <col min="21" max="22" width="9.140625" style="495" hidden="1" customWidth="1"/>
    <col min="23" max="23" width="23.140625" style="495" hidden="1" customWidth="1"/>
    <col min="24" max="24" width="17.5703125" style="495" customWidth="1"/>
    <col min="25" max="25" width="9.140625" style="495" customWidth="1"/>
    <col min="26" max="26" width="5.7109375" style="495" customWidth="1"/>
    <col min="27" max="27" width="6.28515625" style="495" customWidth="1"/>
    <col min="28" max="28" width="7.7109375" style="495" customWidth="1"/>
    <col min="29" max="29" width="9.85546875" style="495" customWidth="1"/>
    <col min="30" max="50" width="9.140625" style="495" customWidth="1"/>
    <col min="51" max="52" width="0" style="33" hidden="1" customWidth="1"/>
    <col min="53" max="16384" width="9.140625" style="33" hidden="1"/>
  </cols>
  <sheetData>
    <row r="1" spans="2:52" ht="12.6" thickBot="1">
      <c r="F1" s="29"/>
      <c r="G1" s="33"/>
      <c r="H1" s="33"/>
      <c r="I1" s="33"/>
      <c r="J1" s="33"/>
      <c r="K1" s="33"/>
      <c r="L1" s="33"/>
      <c r="M1" s="33"/>
      <c r="N1" s="33"/>
      <c r="O1" s="33"/>
      <c r="P1" s="33"/>
      <c r="Q1" s="33"/>
      <c r="R1" s="33">
        <f>COUNTA(R2:R232)</f>
        <v>220</v>
      </c>
      <c r="S1" s="33">
        <f>COUNTA(S2:S232)</f>
        <v>220</v>
      </c>
      <c r="T1" s="33">
        <f>COUNTA(T2:T232)</f>
        <v>220</v>
      </c>
      <c r="U1" s="33"/>
      <c r="V1" s="33"/>
      <c r="W1" s="33"/>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row>
    <row r="2" spans="2:52" ht="24.75" customHeight="1">
      <c r="B2" s="138"/>
      <c r="C2" s="139"/>
      <c r="D2" s="568" t="s">
        <v>0</v>
      </c>
      <c r="E2" s="569"/>
      <c r="F2" s="29"/>
      <c r="G2" s="33"/>
      <c r="H2" s="33"/>
      <c r="I2" s="33"/>
      <c r="J2" s="33"/>
      <c r="K2" s="33"/>
      <c r="L2" s="33"/>
      <c r="M2" s="33"/>
      <c r="N2" s="33"/>
      <c r="O2" s="33"/>
      <c r="P2" s="33"/>
      <c r="Q2" s="337">
        <v>1</v>
      </c>
      <c r="R2" s="334" t="s">
        <v>1</v>
      </c>
      <c r="S2" s="335">
        <v>253255950</v>
      </c>
      <c r="T2" s="337" t="s">
        <v>2</v>
      </c>
      <c r="U2" s="430">
        <v>1</v>
      </c>
      <c r="V2" s="336" t="s">
        <v>3</v>
      </c>
      <c r="W2" s="33"/>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row>
    <row r="3" spans="2:52" ht="24.75" customHeight="1">
      <c r="B3" s="140"/>
      <c r="C3" s="63"/>
      <c r="D3" s="570"/>
      <c r="E3" s="571"/>
      <c r="F3" s="29"/>
      <c r="G3" s="33"/>
      <c r="H3" s="33"/>
      <c r="I3" s="33"/>
      <c r="J3" s="33"/>
      <c r="K3" s="33"/>
      <c r="L3" s="33"/>
      <c r="M3" s="33"/>
      <c r="N3" s="33"/>
      <c r="O3" s="33"/>
      <c r="P3" s="33"/>
      <c r="Q3" s="337">
        <v>2</v>
      </c>
      <c r="R3" s="334" t="s">
        <v>4</v>
      </c>
      <c r="S3" s="335">
        <v>152903578</v>
      </c>
      <c r="T3" s="337" t="s">
        <v>2</v>
      </c>
      <c r="U3" s="430">
        <v>1</v>
      </c>
      <c r="V3" s="336" t="s">
        <v>5</v>
      </c>
      <c r="W3" s="33"/>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row>
    <row r="4" spans="2:52" ht="24" customHeight="1">
      <c r="B4" s="140"/>
      <c r="C4" s="63"/>
      <c r="D4" s="570"/>
      <c r="E4" s="571"/>
      <c r="F4" s="29"/>
      <c r="G4" s="33"/>
      <c r="H4" s="33"/>
      <c r="I4" s="33"/>
      <c r="J4" s="33"/>
      <c r="K4" s="33"/>
      <c r="L4" s="33"/>
      <c r="M4" s="33"/>
      <c r="N4" s="33"/>
      <c r="O4" s="33"/>
      <c r="P4" s="33"/>
      <c r="Q4" s="337">
        <v>3</v>
      </c>
      <c r="R4" s="334" t="s">
        <v>6</v>
      </c>
      <c r="S4" s="335">
        <v>152968145</v>
      </c>
      <c r="T4" s="337" t="s">
        <v>2</v>
      </c>
      <c r="U4" s="430">
        <v>1</v>
      </c>
      <c r="V4" s="336" t="s">
        <v>7</v>
      </c>
      <c r="W4" s="33"/>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row>
    <row r="5" spans="2:52" ht="13.9">
      <c r="B5" s="140"/>
      <c r="C5" s="63"/>
      <c r="D5" s="63"/>
      <c r="E5" s="141"/>
      <c r="F5" s="29"/>
      <c r="G5" s="33"/>
      <c r="H5" s="33"/>
      <c r="I5" s="33"/>
      <c r="J5" s="33"/>
      <c r="K5" s="33"/>
      <c r="L5" s="33"/>
      <c r="M5" s="33"/>
      <c r="N5" s="33"/>
      <c r="O5" s="33"/>
      <c r="P5" s="33"/>
      <c r="Q5" s="337">
        <v>4</v>
      </c>
      <c r="R5" s="334" t="s">
        <v>8</v>
      </c>
      <c r="S5" s="335">
        <v>149566841</v>
      </c>
      <c r="T5" s="337" t="s">
        <v>9</v>
      </c>
      <c r="U5" s="430">
        <v>0.99919999999999998</v>
      </c>
      <c r="V5" s="336" t="s">
        <v>3</v>
      </c>
      <c r="W5" s="33"/>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row>
    <row r="6" spans="2:52" ht="15.6">
      <c r="B6" s="577" t="s">
        <v>10</v>
      </c>
      <c r="C6" s="578"/>
      <c r="D6" s="578"/>
      <c r="E6" s="579"/>
      <c r="F6" s="29"/>
      <c r="G6" s="33"/>
      <c r="H6" s="33"/>
      <c r="I6" s="33"/>
      <c r="J6" s="33"/>
      <c r="K6" s="33"/>
      <c r="L6" s="33"/>
      <c r="M6" s="33"/>
      <c r="N6" s="33"/>
      <c r="O6" s="33"/>
      <c r="P6" s="33"/>
      <c r="Q6" s="435">
        <v>5</v>
      </c>
      <c r="R6" s="338" t="s">
        <v>11</v>
      </c>
      <c r="S6" s="339">
        <v>149947714</v>
      </c>
      <c r="T6" s="337" t="s">
        <v>9</v>
      </c>
      <c r="U6" s="430">
        <v>0.98629999999999995</v>
      </c>
      <c r="V6" s="336" t="s">
        <v>12</v>
      </c>
      <c r="W6" s="33"/>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row>
    <row r="7" spans="2:52" ht="14.45">
      <c r="B7" s="142"/>
      <c r="C7" s="31"/>
      <c r="D7" s="31"/>
      <c r="E7" s="143"/>
      <c r="F7" s="29"/>
      <c r="G7" s="33"/>
      <c r="H7" s="33"/>
      <c r="I7" s="33"/>
      <c r="J7" s="33"/>
      <c r="K7" s="33"/>
      <c r="L7" s="33"/>
      <c r="M7" s="33"/>
      <c r="N7" s="33"/>
      <c r="O7" s="33"/>
      <c r="P7" s="33"/>
      <c r="Q7" s="337">
        <v>6</v>
      </c>
      <c r="R7" s="334" t="s">
        <v>13</v>
      </c>
      <c r="S7" s="335">
        <v>149951417</v>
      </c>
      <c r="T7" s="337" t="s">
        <v>9</v>
      </c>
      <c r="U7" s="430">
        <v>1</v>
      </c>
      <c r="V7" s="336" t="s">
        <v>12</v>
      </c>
      <c r="W7" s="33"/>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row>
    <row r="8" spans="2:52" ht="18">
      <c r="B8" s="144" t="s">
        <v>14</v>
      </c>
      <c r="C8" s="580" t="s">
        <v>15</v>
      </c>
      <c r="D8" s="580"/>
      <c r="E8" s="581"/>
      <c r="F8" s="29"/>
      <c r="G8" s="33"/>
      <c r="H8" s="33"/>
      <c r="I8" s="33"/>
      <c r="J8" s="33"/>
      <c r="K8" s="33"/>
      <c r="L8" s="33"/>
      <c r="M8" s="33"/>
      <c r="N8" s="33"/>
      <c r="O8" s="33"/>
      <c r="P8" s="33"/>
      <c r="Q8" s="435">
        <v>7</v>
      </c>
      <c r="R8" s="435" t="s">
        <v>16</v>
      </c>
      <c r="S8" s="339">
        <v>250135860</v>
      </c>
      <c r="T8" s="337" t="s">
        <v>9</v>
      </c>
      <c r="U8" s="430">
        <v>0.31</v>
      </c>
      <c r="V8" s="336" t="s">
        <v>17</v>
      </c>
      <c r="W8" s="33"/>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row>
    <row r="9" spans="2:52" ht="13.9">
      <c r="B9" s="145" t="s">
        <v>18</v>
      </c>
      <c r="C9" s="572" t="str">
        <f>IFERROR(VLOOKUP(C8,$R$1:$T$239,3,FALSE),"")</f>
        <v>Vilniaus miesto savivaldybė</v>
      </c>
      <c r="D9" s="572"/>
      <c r="E9" s="573"/>
      <c r="F9" s="29"/>
      <c r="G9" s="33"/>
      <c r="H9" s="33" t="s">
        <v>19</v>
      </c>
      <c r="I9" s="33"/>
      <c r="J9" s="33"/>
      <c r="K9" s="33"/>
      <c r="L9" s="33"/>
      <c r="M9" s="33"/>
      <c r="N9" s="33"/>
      <c r="O9" s="33"/>
      <c r="P9" s="33"/>
      <c r="Q9" s="337">
        <v>8</v>
      </c>
      <c r="R9" s="334" t="s">
        <v>20</v>
      </c>
      <c r="S9" s="335">
        <v>153720195</v>
      </c>
      <c r="T9" s="337" t="s">
        <v>21</v>
      </c>
      <c r="U9" s="431" t="s">
        <v>22</v>
      </c>
      <c r="V9" s="336" t="s">
        <v>3</v>
      </c>
      <c r="W9" s="33"/>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row>
    <row r="10" spans="2:52" ht="13.9">
      <c r="B10" s="146" t="s">
        <v>23</v>
      </c>
      <c r="C10" s="572">
        <f>IFERROR(VLOOKUP(C8,$R$2:$S$239,2,FALSE),"")</f>
        <v>124568293</v>
      </c>
      <c r="D10" s="572"/>
      <c r="E10" s="573"/>
      <c r="F10" s="29"/>
      <c r="G10" s="33"/>
      <c r="H10" s="33" t="s">
        <v>24</v>
      </c>
      <c r="I10" s="33"/>
      <c r="J10" s="33"/>
      <c r="K10" s="33"/>
      <c r="L10" s="33"/>
      <c r="M10" s="33"/>
      <c r="N10" s="33"/>
      <c r="O10" s="33"/>
      <c r="P10" s="33"/>
      <c r="Q10" s="337">
        <v>9</v>
      </c>
      <c r="R10" s="334" t="s">
        <v>25</v>
      </c>
      <c r="S10" s="335">
        <v>154138664</v>
      </c>
      <c r="T10" s="337" t="s">
        <v>26</v>
      </c>
      <c r="U10" s="430">
        <v>1</v>
      </c>
      <c r="V10" s="336" t="s">
        <v>3</v>
      </c>
      <c r="W10" s="33"/>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row>
    <row r="11" spans="2:52" ht="13.9">
      <c r="B11" s="146" t="s">
        <v>27</v>
      </c>
      <c r="C11" s="582" t="str">
        <f>IFERROR(VLOOKUP(C8,$R$2:$V$239,5,FALSE),"")</f>
        <v>Butų ūkis</v>
      </c>
      <c r="D11" s="582"/>
      <c r="E11" s="583"/>
      <c r="F11" s="29"/>
      <c r="G11" s="33"/>
      <c r="H11" s="33" t="s">
        <v>28</v>
      </c>
      <c r="I11" s="33"/>
      <c r="J11" s="33"/>
      <c r="K11" s="33"/>
      <c r="L11" s="33"/>
      <c r="M11" s="33"/>
      <c r="N11" s="33"/>
      <c r="O11" s="33"/>
      <c r="P11" s="33"/>
      <c r="Q11" s="337">
        <v>10</v>
      </c>
      <c r="R11" s="334" t="s">
        <v>29</v>
      </c>
      <c r="S11" s="335">
        <v>154111083</v>
      </c>
      <c r="T11" s="337" t="s">
        <v>26</v>
      </c>
      <c r="U11" s="430">
        <v>1</v>
      </c>
      <c r="V11" s="336" t="s">
        <v>30</v>
      </c>
      <c r="W11" s="33"/>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row>
    <row r="12" spans="2:52" ht="13.9">
      <c r="B12" s="146" t="s">
        <v>31</v>
      </c>
      <c r="C12" s="574" t="s">
        <v>32</v>
      </c>
      <c r="D12" s="574"/>
      <c r="E12" s="575"/>
      <c r="F12" s="29"/>
      <c r="G12" s="33"/>
      <c r="H12" s="33" t="s">
        <v>33</v>
      </c>
      <c r="I12" s="33"/>
      <c r="J12" s="33"/>
      <c r="K12" s="33"/>
      <c r="L12" s="33"/>
      <c r="M12" s="33"/>
      <c r="N12" s="33"/>
      <c r="O12" s="33"/>
      <c r="P12" s="33"/>
      <c r="Q12" s="337">
        <v>11</v>
      </c>
      <c r="R12" s="334" t="s">
        <v>34</v>
      </c>
      <c r="S12" s="335">
        <v>154112751</v>
      </c>
      <c r="T12" s="337" t="s">
        <v>26</v>
      </c>
      <c r="U12" s="430">
        <v>0.98719999999999997</v>
      </c>
      <c r="V12" s="335" t="s">
        <v>12</v>
      </c>
      <c r="W12" s="33"/>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row>
    <row r="13" spans="2:52" ht="13.9">
      <c r="B13" s="146"/>
      <c r="C13" s="34"/>
      <c r="D13" s="34"/>
      <c r="E13" s="147"/>
      <c r="F13" s="29"/>
      <c r="G13" s="33"/>
      <c r="H13" s="33" t="s">
        <v>35</v>
      </c>
      <c r="I13" s="33"/>
      <c r="J13" s="33"/>
      <c r="K13" s="33"/>
      <c r="L13" s="33"/>
      <c r="M13" s="33"/>
      <c r="N13" s="33"/>
      <c r="O13" s="33"/>
      <c r="P13" s="33"/>
      <c r="Q13" s="337">
        <v>12</v>
      </c>
      <c r="R13" s="334" t="s">
        <v>36</v>
      </c>
      <c r="S13" s="335">
        <v>152812840</v>
      </c>
      <c r="T13" s="337" t="s">
        <v>37</v>
      </c>
      <c r="U13" s="430">
        <v>1</v>
      </c>
      <c r="V13" s="335" t="s">
        <v>3</v>
      </c>
      <c r="W13" s="33"/>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row>
    <row r="14" spans="2:52" ht="13.9">
      <c r="B14" s="146"/>
      <c r="C14" s="576" t="s">
        <v>38</v>
      </c>
      <c r="D14" s="754"/>
      <c r="E14" s="755"/>
      <c r="F14" s="29"/>
      <c r="G14" s="33"/>
      <c r="H14" s="33" t="s">
        <v>39</v>
      </c>
      <c r="I14" s="33"/>
      <c r="J14" s="33"/>
      <c r="K14" s="33"/>
      <c r="L14" s="33"/>
      <c r="M14" s="33"/>
      <c r="N14" s="33"/>
      <c r="O14" s="33"/>
      <c r="P14" s="33"/>
      <c r="Q14" s="337">
        <v>13</v>
      </c>
      <c r="R14" s="334" t="s">
        <v>40</v>
      </c>
      <c r="S14" s="335">
        <v>152840633</v>
      </c>
      <c r="T14" s="337" t="s">
        <v>37</v>
      </c>
      <c r="U14" s="430">
        <v>1</v>
      </c>
      <c r="V14" s="335" t="s">
        <v>12</v>
      </c>
      <c r="W14" s="33"/>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row>
    <row r="15" spans="2:52" ht="13.9">
      <c r="B15" s="146" t="s">
        <v>41</v>
      </c>
      <c r="C15" s="586" t="s">
        <v>42</v>
      </c>
      <c r="D15" s="586"/>
      <c r="E15" s="148" t="s">
        <v>43</v>
      </c>
      <c r="F15" s="29"/>
      <c r="G15" s="33"/>
      <c r="H15" s="33" t="s">
        <v>44</v>
      </c>
      <c r="I15" s="33"/>
      <c r="J15" s="33"/>
      <c r="K15" s="33"/>
      <c r="L15" s="33"/>
      <c r="M15" s="33"/>
      <c r="N15" s="33"/>
      <c r="O15" s="33"/>
      <c r="P15" s="33"/>
      <c r="Q15" s="337">
        <v>14</v>
      </c>
      <c r="R15" s="334" t="s">
        <v>45</v>
      </c>
      <c r="S15" s="335">
        <v>152814478</v>
      </c>
      <c r="T15" s="337" t="s">
        <v>37</v>
      </c>
      <c r="U15" s="430">
        <v>0.83520000000000005</v>
      </c>
      <c r="V15" s="335" t="s">
        <v>46</v>
      </c>
      <c r="W15" s="33"/>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row>
    <row r="16" spans="2:52" ht="13.9">
      <c r="B16" s="149" t="s">
        <v>47</v>
      </c>
      <c r="C16" s="587"/>
      <c r="D16" s="756"/>
      <c r="E16" s="150"/>
      <c r="F16" s="29"/>
      <c r="G16" s="33"/>
      <c r="H16" s="33" t="s">
        <v>48</v>
      </c>
      <c r="I16" s="33"/>
      <c r="J16" s="33"/>
      <c r="K16" s="33"/>
      <c r="L16" s="33"/>
      <c r="M16" s="33"/>
      <c r="N16" s="33"/>
      <c r="O16" s="33"/>
      <c r="P16" s="33"/>
      <c r="Q16" s="337">
        <v>15</v>
      </c>
      <c r="R16" s="334" t="s">
        <v>49</v>
      </c>
      <c r="S16" s="335">
        <v>154724428</v>
      </c>
      <c r="T16" s="337" t="s">
        <v>50</v>
      </c>
      <c r="U16" s="431" t="s">
        <v>22</v>
      </c>
      <c r="V16" s="335" t="s">
        <v>46</v>
      </c>
      <c r="W16" s="33"/>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row>
    <row r="17" spans="1:50" ht="13.9">
      <c r="B17" s="149" t="s">
        <v>51</v>
      </c>
      <c r="C17" s="587"/>
      <c r="D17" s="756"/>
      <c r="E17" s="150"/>
      <c r="F17" s="29"/>
      <c r="G17" s="33"/>
      <c r="H17" s="33" t="s">
        <v>7</v>
      </c>
      <c r="I17" s="33"/>
      <c r="J17" s="33"/>
      <c r="K17" s="33"/>
      <c r="L17" s="33"/>
      <c r="M17" s="33"/>
      <c r="N17" s="33"/>
      <c r="O17" s="33"/>
      <c r="P17" s="33"/>
      <c r="Q17" s="337">
        <v>16</v>
      </c>
      <c r="R17" s="334" t="s">
        <v>52</v>
      </c>
      <c r="S17" s="335">
        <v>154742789</v>
      </c>
      <c r="T17" s="337" t="s">
        <v>50</v>
      </c>
      <c r="U17" s="430">
        <v>1</v>
      </c>
      <c r="V17" s="335" t="s">
        <v>7</v>
      </c>
      <c r="W17" s="33"/>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row>
    <row r="18" spans="1:50" ht="13.9">
      <c r="B18" s="149" t="s">
        <v>53</v>
      </c>
      <c r="C18" s="604" t="s">
        <v>54</v>
      </c>
      <c r="D18" s="605"/>
      <c r="E18" s="150"/>
      <c r="F18" s="29"/>
      <c r="G18" s="33"/>
      <c r="H18" s="33" t="s">
        <v>55</v>
      </c>
      <c r="I18" s="33"/>
      <c r="J18" s="33"/>
      <c r="K18" s="33"/>
      <c r="L18" s="33"/>
      <c r="M18" s="33"/>
      <c r="N18" s="33"/>
      <c r="O18" s="33"/>
      <c r="P18" s="33"/>
      <c r="Q18" s="337">
        <v>17</v>
      </c>
      <c r="R18" s="334" t="s">
        <v>56</v>
      </c>
      <c r="S18" s="335">
        <v>154866655</v>
      </c>
      <c r="T18" s="337" t="s">
        <v>50</v>
      </c>
      <c r="U18" s="430">
        <v>1</v>
      </c>
      <c r="V18" s="335" t="s">
        <v>12</v>
      </c>
      <c r="W18" s="33"/>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row>
    <row r="19" spans="1:50" ht="13.9">
      <c r="B19" s="149" t="s">
        <v>57</v>
      </c>
      <c r="C19" s="604"/>
      <c r="D19" s="605"/>
      <c r="E19" s="150"/>
      <c r="F19" s="29"/>
      <c r="G19" s="33"/>
      <c r="H19" s="33" t="s">
        <v>58</v>
      </c>
      <c r="I19" s="33"/>
      <c r="J19" s="33"/>
      <c r="K19" s="33"/>
      <c r="L19" s="33"/>
      <c r="M19" s="33"/>
      <c r="N19" s="33"/>
      <c r="O19" s="33"/>
      <c r="P19" s="33"/>
      <c r="Q19" s="337">
        <v>18</v>
      </c>
      <c r="R19" s="334" t="s">
        <v>59</v>
      </c>
      <c r="S19" s="335">
        <v>154850665</v>
      </c>
      <c r="T19" s="337" t="s">
        <v>50</v>
      </c>
      <c r="U19" s="430">
        <v>0.93110000000000004</v>
      </c>
      <c r="V19" s="335" t="s">
        <v>3</v>
      </c>
      <c r="W19" s="33"/>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row>
    <row r="20" spans="1:50" ht="13.9">
      <c r="B20" s="149" t="s">
        <v>60</v>
      </c>
      <c r="C20" s="604"/>
      <c r="D20" s="605"/>
      <c r="E20" s="150"/>
      <c r="F20" s="29"/>
      <c r="G20" s="33"/>
      <c r="H20" s="33" t="s">
        <v>61</v>
      </c>
      <c r="I20" s="33"/>
      <c r="J20" s="33"/>
      <c r="K20" s="33"/>
      <c r="L20" s="33"/>
      <c r="M20" s="33"/>
      <c r="N20" s="33"/>
      <c r="O20" s="33"/>
      <c r="P20" s="33"/>
      <c r="Q20" s="337">
        <v>19</v>
      </c>
      <c r="R20" s="334" t="s">
        <v>62</v>
      </c>
      <c r="S20" s="335">
        <v>152003098</v>
      </c>
      <c r="T20" s="337" t="s">
        <v>63</v>
      </c>
      <c r="U20" s="430">
        <v>0.97640000000000005</v>
      </c>
      <c r="V20" s="335" t="s">
        <v>12</v>
      </c>
      <c r="W20" s="33"/>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row>
    <row r="21" spans="1:50" ht="13.9">
      <c r="B21" s="149" t="s">
        <v>64</v>
      </c>
      <c r="C21" s="606" t="s">
        <v>65</v>
      </c>
      <c r="D21" s="757"/>
      <c r="E21" s="151">
        <f>100%-SUM(E16:E20)</f>
        <v>1</v>
      </c>
      <c r="F21" s="29"/>
      <c r="G21" s="33"/>
      <c r="H21" s="33" t="s">
        <v>66</v>
      </c>
      <c r="I21" s="33"/>
      <c r="J21" s="33"/>
      <c r="K21" s="33"/>
      <c r="L21" s="33"/>
      <c r="M21" s="33"/>
      <c r="N21" s="33"/>
      <c r="O21" s="33"/>
      <c r="P21" s="33"/>
      <c r="Q21" s="337">
        <v>20</v>
      </c>
      <c r="R21" s="334" t="s">
        <v>67</v>
      </c>
      <c r="S21" s="335">
        <v>301500997</v>
      </c>
      <c r="T21" s="337" t="s">
        <v>63</v>
      </c>
      <c r="U21" s="430">
        <v>1</v>
      </c>
      <c r="V21" s="335" t="s">
        <v>3</v>
      </c>
      <c r="W21" s="33"/>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row>
    <row r="22" spans="1:50" ht="13.9">
      <c r="B22" s="149"/>
      <c r="C22" s="69"/>
      <c r="D22" s="69"/>
      <c r="E22" s="152"/>
      <c r="F22" s="29"/>
      <c r="G22" s="33"/>
      <c r="H22" s="33" t="s">
        <v>68</v>
      </c>
      <c r="I22" s="33"/>
      <c r="J22" s="33"/>
      <c r="K22" s="33"/>
      <c r="L22" s="33"/>
      <c r="M22" s="33"/>
      <c r="N22" s="33"/>
      <c r="O22" s="33"/>
      <c r="P22" s="33"/>
      <c r="Q22" s="337">
        <v>21</v>
      </c>
      <c r="R22" s="334" t="s">
        <v>69</v>
      </c>
      <c r="S22" s="335">
        <v>300076944</v>
      </c>
      <c r="T22" s="337" t="s">
        <v>63</v>
      </c>
      <c r="U22" s="430">
        <v>1</v>
      </c>
      <c r="V22" s="335" t="s">
        <v>46</v>
      </c>
      <c r="W22" s="33"/>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row>
    <row r="23" spans="1:50" ht="13.9">
      <c r="B23" s="153" t="s">
        <v>70</v>
      </c>
      <c r="C23" s="607">
        <v>1</v>
      </c>
      <c r="D23" s="607"/>
      <c r="E23" s="608"/>
      <c r="F23" s="29"/>
      <c r="G23" s="33"/>
      <c r="H23" s="33"/>
      <c r="I23" s="33"/>
      <c r="J23" s="33"/>
      <c r="K23" s="33"/>
      <c r="L23" s="33"/>
      <c r="M23" s="33"/>
      <c r="N23" s="33"/>
      <c r="O23" s="33"/>
      <c r="P23" s="33"/>
      <c r="Q23" s="337">
        <v>22</v>
      </c>
      <c r="R23" s="334" t="s">
        <v>71</v>
      </c>
      <c r="S23" s="335">
        <v>152007157</v>
      </c>
      <c r="T23" s="337" t="s">
        <v>63</v>
      </c>
      <c r="U23" s="430">
        <v>1</v>
      </c>
      <c r="V23" s="335" t="s">
        <v>72</v>
      </c>
      <c r="W23" s="33"/>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row>
    <row r="24" spans="1:50" ht="24">
      <c r="B24" s="154" t="s">
        <v>73</v>
      </c>
      <c r="C24" s="588" t="s">
        <v>74</v>
      </c>
      <c r="D24" s="588"/>
      <c r="E24" s="589"/>
      <c r="F24" s="29"/>
      <c r="G24" s="33"/>
      <c r="H24" s="33"/>
      <c r="I24" s="33"/>
      <c r="J24" s="33"/>
      <c r="K24" s="33"/>
      <c r="L24" s="33"/>
      <c r="M24" s="33"/>
      <c r="N24" s="33"/>
      <c r="O24" s="33"/>
      <c r="P24" s="33"/>
      <c r="Q24" s="337">
        <v>23</v>
      </c>
      <c r="R24" s="334" t="s">
        <v>75</v>
      </c>
      <c r="S24" s="335">
        <v>305802733</v>
      </c>
      <c r="T24" s="337" t="s">
        <v>76</v>
      </c>
      <c r="U24" s="430">
        <v>1</v>
      </c>
      <c r="V24" s="335" t="s">
        <v>7</v>
      </c>
      <c r="W24" s="33"/>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row>
    <row r="25" spans="1:50" ht="13.9">
      <c r="B25" s="146"/>
      <c r="C25" s="69"/>
      <c r="D25" s="69"/>
      <c r="E25" s="152"/>
      <c r="F25" s="29"/>
      <c r="G25" s="33"/>
      <c r="H25" s="65"/>
      <c r="I25" s="33"/>
      <c r="J25" s="33"/>
      <c r="K25" s="33"/>
      <c r="L25" s="33"/>
      <c r="M25" s="33"/>
      <c r="N25" s="33"/>
      <c r="O25" s="33"/>
      <c r="P25" s="33"/>
      <c r="Q25" s="337">
        <v>24</v>
      </c>
      <c r="R25" s="334" t="s">
        <v>77</v>
      </c>
      <c r="S25" s="335">
        <v>181613656</v>
      </c>
      <c r="T25" s="337" t="s">
        <v>76</v>
      </c>
      <c r="U25" s="430">
        <v>1</v>
      </c>
      <c r="V25" s="335" t="s">
        <v>30</v>
      </c>
      <c r="W25" s="33"/>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row>
    <row r="26" spans="1:50" ht="24">
      <c r="B26" s="155" t="s">
        <v>78</v>
      </c>
      <c r="C26" s="566"/>
      <c r="D26" s="566"/>
      <c r="E26" s="567"/>
      <c r="F26" s="29"/>
      <c r="G26" s="33"/>
      <c r="H26" s="33"/>
      <c r="I26" s="65"/>
      <c r="J26" s="65"/>
      <c r="K26" s="33"/>
      <c r="L26" s="33"/>
      <c r="M26" s="33"/>
      <c r="N26" s="33"/>
      <c r="O26" s="33"/>
      <c r="P26" s="33"/>
      <c r="Q26" s="342">
        <v>25</v>
      </c>
      <c r="R26" s="340" t="s">
        <v>79</v>
      </c>
      <c r="S26" s="341">
        <v>155513971</v>
      </c>
      <c r="T26" s="342" t="s">
        <v>80</v>
      </c>
      <c r="U26" s="432">
        <v>1</v>
      </c>
      <c r="V26" s="341" t="s">
        <v>12</v>
      </c>
      <c r="W26" s="33"/>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row>
    <row r="27" spans="1:50" ht="24">
      <c r="B27" s="155" t="s">
        <v>81</v>
      </c>
      <c r="C27" s="584"/>
      <c r="D27" s="584"/>
      <c r="E27" s="585"/>
      <c r="F27" s="29"/>
      <c r="G27" s="33"/>
      <c r="H27" s="33"/>
      <c r="I27" s="33"/>
      <c r="J27" s="33"/>
      <c r="K27" s="33"/>
      <c r="L27" s="33"/>
      <c r="M27" s="65"/>
      <c r="N27" s="65"/>
      <c r="O27" s="65"/>
      <c r="P27" s="65"/>
      <c r="Q27" s="342">
        <v>26</v>
      </c>
      <c r="R27" s="340" t="s">
        <v>82</v>
      </c>
      <c r="S27" s="341">
        <v>255512870</v>
      </c>
      <c r="T27" s="342" t="s">
        <v>80</v>
      </c>
      <c r="U27" s="432">
        <v>0.99709999999999999</v>
      </c>
      <c r="V27" s="341" t="s">
        <v>30</v>
      </c>
      <c r="W27" s="33"/>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row>
    <row r="28" spans="1:50" ht="13.9">
      <c r="B28" s="146"/>
      <c r="C28" s="69"/>
      <c r="D28" s="69"/>
      <c r="E28" s="152"/>
      <c r="F28" s="29"/>
      <c r="G28" s="33"/>
      <c r="H28" s="33"/>
      <c r="I28" s="33"/>
      <c r="J28" s="33"/>
      <c r="K28" s="33"/>
      <c r="L28" s="33"/>
      <c r="M28" s="33"/>
      <c r="N28" s="33"/>
      <c r="O28" s="33"/>
      <c r="P28" s="33"/>
      <c r="Q28" s="342">
        <v>27</v>
      </c>
      <c r="R28" s="340" t="s">
        <v>83</v>
      </c>
      <c r="S28" s="341">
        <v>155634880</v>
      </c>
      <c r="T28" s="342" t="s">
        <v>80</v>
      </c>
      <c r="U28" s="432">
        <v>0.99850000000000005</v>
      </c>
      <c r="V28" s="341" t="s">
        <v>12</v>
      </c>
      <c r="W28" s="33"/>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row>
    <row r="29" spans="1:50" ht="22.5" customHeight="1">
      <c r="B29" s="146"/>
      <c r="C29" s="562" t="s">
        <v>84</v>
      </c>
      <c r="D29" s="562"/>
      <c r="E29" s="563"/>
      <c r="F29" s="29"/>
      <c r="G29" s="33"/>
      <c r="H29" s="33"/>
      <c r="I29" s="33"/>
      <c r="J29" s="33"/>
      <c r="K29" s="33"/>
      <c r="L29" s="33"/>
      <c r="M29" s="33"/>
      <c r="N29" s="33"/>
      <c r="O29" s="33"/>
      <c r="P29" s="33"/>
      <c r="Q29" s="342">
        <v>28</v>
      </c>
      <c r="R29" s="340" t="s">
        <v>85</v>
      </c>
      <c r="S29" s="341">
        <v>155402647</v>
      </c>
      <c r="T29" s="342" t="s">
        <v>80</v>
      </c>
      <c r="U29" s="433" t="s">
        <v>22</v>
      </c>
      <c r="V29" s="336" t="s">
        <v>5</v>
      </c>
      <c r="W29" s="33"/>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row>
    <row r="30" spans="1:50" ht="13.9">
      <c r="B30" s="156"/>
      <c r="C30" s="564" t="s">
        <v>86</v>
      </c>
      <c r="D30" s="564"/>
      <c r="E30" s="565"/>
      <c r="F30" s="29"/>
      <c r="G30" s="33"/>
      <c r="H30" s="33"/>
      <c r="I30" s="33"/>
      <c r="J30" s="33"/>
      <c r="K30" s="33"/>
      <c r="L30" s="33"/>
      <c r="M30" s="33"/>
      <c r="N30" s="33"/>
      <c r="O30" s="33"/>
      <c r="P30" s="33"/>
      <c r="Q30" s="342">
        <v>29</v>
      </c>
      <c r="R30" s="334" t="s">
        <v>87</v>
      </c>
      <c r="S30" s="335">
        <v>156916523</v>
      </c>
      <c r="T30" s="337" t="s">
        <v>88</v>
      </c>
      <c r="U30" s="430">
        <v>1</v>
      </c>
      <c r="V30" s="336" t="s">
        <v>5</v>
      </c>
      <c r="W30" s="33"/>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row>
    <row r="31" spans="1:50" s="65" customFormat="1" ht="13.9">
      <c r="A31" s="29"/>
      <c r="B31" s="157"/>
      <c r="C31" s="596" t="s">
        <v>89</v>
      </c>
      <c r="D31" s="596"/>
      <c r="E31" s="597"/>
      <c r="F31" s="29"/>
      <c r="H31" s="66"/>
      <c r="I31" s="33"/>
      <c r="J31" s="33"/>
      <c r="K31" s="33"/>
      <c r="L31" s="33"/>
      <c r="M31" s="33"/>
      <c r="N31" s="33"/>
      <c r="O31" s="33"/>
      <c r="P31" s="33"/>
      <c r="Q31" s="342">
        <v>30</v>
      </c>
      <c r="R31" s="334" t="s">
        <v>90</v>
      </c>
      <c r="S31" s="335">
        <v>256564350</v>
      </c>
      <c r="T31" s="337" t="s">
        <v>88</v>
      </c>
      <c r="U31" s="430">
        <v>1</v>
      </c>
      <c r="V31" s="335" t="s">
        <v>3</v>
      </c>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row>
    <row r="32" spans="1:50" ht="13.9">
      <c r="B32" s="157"/>
      <c r="C32" s="598" t="s">
        <v>91</v>
      </c>
      <c r="D32" s="598"/>
      <c r="E32" s="599"/>
      <c r="F32" s="29"/>
      <c r="G32" s="33"/>
      <c r="H32" s="66"/>
      <c r="I32" s="66"/>
      <c r="J32" s="66"/>
      <c r="K32" s="33"/>
      <c r="L32" s="33"/>
      <c r="M32" s="33"/>
      <c r="N32" s="33"/>
      <c r="O32" s="33"/>
      <c r="P32" s="33"/>
      <c r="Q32" s="342">
        <v>31</v>
      </c>
      <c r="R32" s="334" t="s">
        <v>92</v>
      </c>
      <c r="S32" s="335">
        <v>156576661</v>
      </c>
      <c r="T32" s="337" t="s">
        <v>88</v>
      </c>
      <c r="U32" s="430">
        <v>1</v>
      </c>
      <c r="V32" s="335" t="s">
        <v>7</v>
      </c>
      <c r="W32" s="33"/>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row>
    <row r="33" spans="1:50" ht="24.6" thickBot="1">
      <c r="B33" s="158" t="s">
        <v>93</v>
      </c>
      <c r="C33" s="208" t="s">
        <v>94</v>
      </c>
      <c r="D33" s="36"/>
      <c r="E33" s="209" t="s">
        <v>95</v>
      </c>
      <c r="F33" s="29"/>
      <c r="G33" s="33"/>
      <c r="H33" s="33"/>
      <c r="I33" s="66"/>
      <c r="J33" s="66"/>
      <c r="K33" s="33"/>
      <c r="L33" s="33"/>
      <c r="M33" s="66"/>
      <c r="N33" s="66"/>
      <c r="O33" s="66"/>
      <c r="P33" s="66"/>
      <c r="Q33" s="342">
        <v>32</v>
      </c>
      <c r="R33" s="334" t="s">
        <v>96</v>
      </c>
      <c r="S33" s="335">
        <v>156737189</v>
      </c>
      <c r="T33" s="337" t="s">
        <v>88</v>
      </c>
      <c r="U33" s="430">
        <v>1</v>
      </c>
      <c r="V33" s="335" t="s">
        <v>12</v>
      </c>
      <c r="W33" s="33"/>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row>
    <row r="34" spans="1:50" ht="13.9">
      <c r="B34" s="160" t="s">
        <v>97</v>
      </c>
      <c r="C34" s="27">
        <v>6277.8</v>
      </c>
      <c r="D34" s="33"/>
      <c r="E34" s="161">
        <v>5633.3</v>
      </c>
      <c r="F34" s="29"/>
      <c r="G34" s="33"/>
      <c r="H34" s="66"/>
      <c r="I34" s="33"/>
      <c r="J34" s="33"/>
      <c r="K34" s="33"/>
      <c r="L34" s="33"/>
      <c r="M34" s="66"/>
      <c r="N34" s="66"/>
      <c r="O34" s="66"/>
      <c r="P34" s="66"/>
      <c r="Q34" s="342">
        <v>33</v>
      </c>
      <c r="R34" s="334" t="s">
        <v>98</v>
      </c>
      <c r="S34" s="335">
        <v>157531950</v>
      </c>
      <c r="T34" s="337" t="s">
        <v>99</v>
      </c>
      <c r="U34" s="430">
        <v>1</v>
      </c>
      <c r="V34" s="335" t="s">
        <v>3</v>
      </c>
      <c r="W34" s="33"/>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row>
    <row r="35" spans="1:50" ht="13.9">
      <c r="B35" s="160" t="s">
        <v>100</v>
      </c>
      <c r="C35" s="26">
        <v>2096.9</v>
      </c>
      <c r="D35" s="33"/>
      <c r="E35" s="162">
        <v>2581.6999999999998</v>
      </c>
      <c r="F35" s="29"/>
      <c r="G35" s="33"/>
      <c r="H35" s="66"/>
      <c r="I35" s="66"/>
      <c r="J35" s="66"/>
      <c r="K35" s="33"/>
      <c r="L35" s="33"/>
      <c r="M35" s="33"/>
      <c r="N35" s="33"/>
      <c r="O35" s="33"/>
      <c r="P35" s="33"/>
      <c r="Q35" s="342">
        <v>34</v>
      </c>
      <c r="R35" s="334" t="s">
        <v>101</v>
      </c>
      <c r="S35" s="335">
        <v>157521319</v>
      </c>
      <c r="T35" s="337" t="s">
        <v>99</v>
      </c>
      <c r="U35" s="430">
        <v>1</v>
      </c>
      <c r="V35" s="335" t="s">
        <v>30</v>
      </c>
      <c r="W35" s="33"/>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row>
    <row r="36" spans="1:50" ht="13.9">
      <c r="B36" s="163" t="s">
        <v>102</v>
      </c>
      <c r="C36" s="40">
        <f>+C34-C35</f>
        <v>4180.8999999999996</v>
      </c>
      <c r="D36" s="33"/>
      <c r="E36" s="164">
        <f>+E34-E35</f>
        <v>3051.6000000000004</v>
      </c>
      <c r="F36" s="29"/>
      <c r="G36" s="33"/>
      <c r="H36" s="33"/>
      <c r="I36" s="66"/>
      <c r="J36" s="66"/>
      <c r="K36" s="41"/>
      <c r="L36" s="33"/>
      <c r="M36" s="66"/>
      <c r="N36" s="66"/>
      <c r="O36" s="66"/>
      <c r="P36" s="66"/>
      <c r="Q36" s="342">
        <v>35</v>
      </c>
      <c r="R36" s="334" t="s">
        <v>103</v>
      </c>
      <c r="S36" s="335">
        <v>157536164</v>
      </c>
      <c r="T36" s="337" t="s">
        <v>99</v>
      </c>
      <c r="U36" s="430">
        <v>1</v>
      </c>
      <c r="V36" s="335" t="s">
        <v>7</v>
      </c>
      <c r="W36" s="33"/>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row>
    <row r="37" spans="1:50" s="66" customFormat="1" ht="13.9">
      <c r="A37" s="29"/>
      <c r="B37" s="160" t="s">
        <v>104</v>
      </c>
      <c r="C37" s="330">
        <v>857.9</v>
      </c>
      <c r="D37" s="47"/>
      <c r="E37" s="331">
        <v>1023.9</v>
      </c>
      <c r="F37" s="29"/>
      <c r="H37" s="33"/>
      <c r="I37" s="33"/>
      <c r="J37" s="33"/>
      <c r="K37" s="33"/>
      <c r="L37" s="42"/>
      <c r="Q37" s="342">
        <v>36</v>
      </c>
      <c r="R37" s="334" t="s">
        <v>105</v>
      </c>
      <c r="S37" s="335">
        <v>258325370</v>
      </c>
      <c r="T37" s="337" t="s">
        <v>106</v>
      </c>
      <c r="U37" s="430">
        <v>1</v>
      </c>
      <c r="V37" s="335" t="s">
        <v>30</v>
      </c>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row>
    <row r="38" spans="1:50" s="66" customFormat="1" ht="13.9">
      <c r="A38" s="29"/>
      <c r="B38" s="160" t="s">
        <v>107</v>
      </c>
      <c r="C38" s="25">
        <v>2423.1999999999998</v>
      </c>
      <c r="D38" s="47"/>
      <c r="E38" s="165">
        <v>2456.6999999999998</v>
      </c>
      <c r="F38" s="29"/>
      <c r="H38" s="33"/>
      <c r="I38" s="33"/>
      <c r="J38" s="33"/>
      <c r="K38" s="33"/>
      <c r="L38" s="33"/>
      <c r="M38" s="33"/>
      <c r="N38" s="33"/>
      <c r="O38" s="33"/>
      <c r="P38" s="33"/>
      <c r="Q38" s="342">
        <v>37</v>
      </c>
      <c r="R38" s="334" t="s">
        <v>108</v>
      </c>
      <c r="S38" s="335">
        <v>158161361</v>
      </c>
      <c r="T38" s="337" t="s">
        <v>106</v>
      </c>
      <c r="U38" s="430">
        <v>1</v>
      </c>
      <c r="V38" s="335" t="s">
        <v>7</v>
      </c>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row>
    <row r="39" spans="1:50" ht="13.9">
      <c r="B39" s="163" t="s">
        <v>109</v>
      </c>
      <c r="C39" s="40">
        <f>+C36-C37-C38</f>
        <v>899.79999999999973</v>
      </c>
      <c r="D39" s="33"/>
      <c r="E39" s="494">
        <f>+E36-E37-E38</f>
        <v>-428.99999999999955</v>
      </c>
      <c r="F39" s="29"/>
      <c r="G39" s="33"/>
      <c r="H39" s="33"/>
      <c r="I39" s="33"/>
      <c r="J39" s="33"/>
      <c r="K39" s="33"/>
      <c r="L39" s="33"/>
      <c r="M39" s="33"/>
      <c r="N39" s="33"/>
      <c r="O39" s="33"/>
      <c r="P39" s="33"/>
      <c r="Q39" s="342">
        <v>38</v>
      </c>
      <c r="R39" s="334" t="s">
        <v>110</v>
      </c>
      <c r="S39" s="335">
        <v>158275315</v>
      </c>
      <c r="T39" s="337" t="s">
        <v>106</v>
      </c>
      <c r="U39" s="430">
        <v>1</v>
      </c>
      <c r="V39" s="335" t="s">
        <v>3</v>
      </c>
      <c r="W39" s="33"/>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row>
    <row r="40" spans="1:50" s="66" customFormat="1" ht="13.9">
      <c r="A40" s="29"/>
      <c r="B40" s="493" t="s">
        <v>111</v>
      </c>
      <c r="C40" s="509"/>
      <c r="D40" s="48"/>
      <c r="E40" s="510"/>
      <c r="F40" s="29"/>
      <c r="I40" s="33"/>
      <c r="J40" s="33"/>
      <c r="K40" s="33"/>
      <c r="L40" s="33"/>
      <c r="M40" s="33"/>
      <c r="N40" s="33"/>
      <c r="O40" s="33"/>
      <c r="P40" s="33"/>
      <c r="Q40" s="342">
        <v>39</v>
      </c>
      <c r="R40" s="334" t="s">
        <v>112</v>
      </c>
      <c r="S40" s="335">
        <v>158737526</v>
      </c>
      <c r="T40" s="337" t="s">
        <v>106</v>
      </c>
      <c r="U40" s="431" t="s">
        <v>22</v>
      </c>
      <c r="V40" s="335" t="s">
        <v>46</v>
      </c>
      <c r="X40" s="29"/>
      <c r="Y40" s="29"/>
      <c r="Z40" s="29"/>
      <c r="AA40" s="29"/>
      <c r="AB40" s="29"/>
      <c r="AC40" s="29"/>
      <c r="AD40" s="29"/>
      <c r="AE40" s="29"/>
      <c r="AF40" s="29"/>
      <c r="AG40" s="29"/>
      <c r="AH40" s="29"/>
      <c r="AI40" s="29"/>
      <c r="AJ40" s="29"/>
      <c r="AK40" s="29"/>
      <c r="AL40" s="29"/>
      <c r="AM40" s="29"/>
      <c r="AN40" s="29"/>
      <c r="AO40" s="29"/>
      <c r="AP40" s="29"/>
      <c r="AQ40" s="29"/>
      <c r="AR40" s="29"/>
      <c r="AS40" s="29"/>
      <c r="AT40" s="29"/>
      <c r="AU40" s="29"/>
      <c r="AV40" s="29"/>
      <c r="AW40" s="29"/>
      <c r="AX40" s="29"/>
    </row>
    <row r="41" spans="1:50" ht="13.9">
      <c r="B41" s="160" t="s">
        <v>113</v>
      </c>
      <c r="C41" s="443">
        <v>12.6</v>
      </c>
      <c r="D41" s="48"/>
      <c r="E41" s="166">
        <v>90</v>
      </c>
      <c r="F41" s="29"/>
      <c r="G41" s="33"/>
      <c r="H41" s="66"/>
      <c r="I41" s="33"/>
      <c r="J41" s="33"/>
      <c r="K41" s="33"/>
      <c r="L41" s="33"/>
      <c r="M41" s="66"/>
      <c r="N41" s="66"/>
      <c r="O41" s="66"/>
      <c r="P41" s="66"/>
      <c r="Q41" s="342">
        <v>40</v>
      </c>
      <c r="R41" s="334" t="s">
        <v>114</v>
      </c>
      <c r="S41" s="335">
        <v>158834726</v>
      </c>
      <c r="T41" s="337" t="s">
        <v>115</v>
      </c>
      <c r="U41" s="430">
        <v>1</v>
      </c>
      <c r="V41" s="335" t="s">
        <v>3</v>
      </c>
      <c r="W41" s="33"/>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row>
    <row r="42" spans="1:50" ht="13.9">
      <c r="B42" s="160" t="s">
        <v>116</v>
      </c>
      <c r="C42" s="43">
        <f>C43-C44</f>
        <v>145.9</v>
      </c>
      <c r="D42" s="33"/>
      <c r="E42" s="167">
        <f>E43-E44</f>
        <v>249</v>
      </c>
      <c r="F42" s="29"/>
      <c r="G42" s="33"/>
      <c r="H42" s="33"/>
      <c r="I42" s="66"/>
      <c r="J42" s="66"/>
      <c r="K42" s="33"/>
      <c r="L42" s="33"/>
      <c r="M42" s="33"/>
      <c r="N42" s="33"/>
      <c r="O42" s="33"/>
      <c r="P42" s="33"/>
      <c r="Q42" s="342">
        <v>41</v>
      </c>
      <c r="R42" s="334" t="s">
        <v>117</v>
      </c>
      <c r="S42" s="335">
        <v>158996646</v>
      </c>
      <c r="T42" s="337" t="s">
        <v>115</v>
      </c>
      <c r="U42" s="430">
        <v>0.99</v>
      </c>
      <c r="V42" s="335" t="s">
        <v>12</v>
      </c>
      <c r="W42" s="33"/>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row>
    <row r="43" spans="1:50" ht="13.9">
      <c r="B43" s="168" t="s">
        <v>118</v>
      </c>
      <c r="C43" s="28">
        <v>157.6</v>
      </c>
      <c r="D43" s="47"/>
      <c r="E43" s="169">
        <v>264.7</v>
      </c>
      <c r="F43" s="29"/>
      <c r="G43" s="33"/>
      <c r="H43" s="33"/>
      <c r="I43" s="66"/>
      <c r="J43" s="66"/>
      <c r="K43" s="33"/>
      <c r="L43" s="33"/>
      <c r="M43" s="66"/>
      <c r="N43" s="66"/>
      <c r="O43" s="66"/>
      <c r="P43" s="66"/>
      <c r="Q43" s="342">
        <v>42</v>
      </c>
      <c r="R43" s="334" t="s">
        <v>119</v>
      </c>
      <c r="S43" s="335">
        <v>258847030</v>
      </c>
      <c r="T43" s="337" t="s">
        <v>115</v>
      </c>
      <c r="U43" s="431" t="s">
        <v>22</v>
      </c>
      <c r="V43" s="336" t="s">
        <v>5</v>
      </c>
      <c r="W43" s="33"/>
      <c r="X43" s="29"/>
      <c r="Y43" s="29"/>
      <c r="Z43" s="29"/>
      <c r="AA43" s="29"/>
      <c r="AB43" s="29"/>
      <c r="AC43" s="29"/>
      <c r="AD43" s="29"/>
      <c r="AE43" s="29"/>
      <c r="AF43" s="29"/>
      <c r="AG43" s="29"/>
      <c r="AH43" s="29"/>
      <c r="AI43" s="29"/>
      <c r="AJ43" s="29"/>
      <c r="AK43" s="29"/>
      <c r="AL43" s="29"/>
      <c r="AM43" s="29"/>
      <c r="AN43" s="29"/>
      <c r="AO43" s="29"/>
      <c r="AP43" s="29"/>
      <c r="AQ43" s="29"/>
      <c r="AR43" s="29"/>
      <c r="AS43" s="29"/>
      <c r="AT43" s="29"/>
      <c r="AU43" s="29"/>
      <c r="AV43" s="29"/>
      <c r="AW43" s="29"/>
      <c r="AX43" s="29"/>
    </row>
    <row r="44" spans="1:50" ht="13.9">
      <c r="B44" s="168" t="s">
        <v>120</v>
      </c>
      <c r="C44" s="347">
        <v>11.7</v>
      </c>
      <c r="D44" s="47"/>
      <c r="E44" s="348">
        <v>15.7</v>
      </c>
      <c r="F44" s="29"/>
      <c r="G44" s="33"/>
      <c r="H44" s="33"/>
      <c r="I44" s="66"/>
      <c r="J44" s="66"/>
      <c r="K44" s="33"/>
      <c r="L44" s="33"/>
      <c r="M44" s="66"/>
      <c r="N44" s="66"/>
      <c r="O44" s="66"/>
      <c r="P44" s="66"/>
      <c r="Q44" s="342">
        <v>43</v>
      </c>
      <c r="R44" s="334" t="s">
        <v>121</v>
      </c>
      <c r="S44" s="335">
        <v>165717011</v>
      </c>
      <c r="T44" s="337" t="s">
        <v>122</v>
      </c>
      <c r="U44" s="430">
        <v>1</v>
      </c>
      <c r="V44" s="335" t="s">
        <v>3</v>
      </c>
      <c r="W44" s="33"/>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row>
    <row r="45" spans="1:50" ht="13.9">
      <c r="B45" s="355" t="s">
        <v>123</v>
      </c>
      <c r="C45" s="333">
        <v>11710</v>
      </c>
      <c r="D45" s="47"/>
      <c r="E45" s="349">
        <v>15.7</v>
      </c>
      <c r="F45" s="29"/>
      <c r="G45" s="33"/>
      <c r="H45" s="33"/>
      <c r="I45" s="66"/>
      <c r="J45" s="66"/>
      <c r="K45" s="33"/>
      <c r="L45" s="33"/>
      <c r="M45" s="66"/>
      <c r="N45" s="66"/>
      <c r="O45" s="66"/>
      <c r="P45" s="66"/>
      <c r="Q45" s="435">
        <v>44</v>
      </c>
      <c r="R45" s="435" t="s">
        <v>124</v>
      </c>
      <c r="S45" s="339">
        <v>235014830</v>
      </c>
      <c r="T45" s="337" t="s">
        <v>125</v>
      </c>
      <c r="U45" s="430">
        <v>0.9284</v>
      </c>
      <c r="V45" s="336" t="s">
        <v>12</v>
      </c>
      <c r="W45" s="33"/>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row>
    <row r="46" spans="1:50" s="66" customFormat="1" ht="13.9">
      <c r="A46" s="29"/>
      <c r="B46" s="163" t="s">
        <v>126</v>
      </c>
      <c r="C46" s="40">
        <f>+C39+C41+C42+C40</f>
        <v>1058.2999999999997</v>
      </c>
      <c r="D46" s="47"/>
      <c r="E46" s="177">
        <f>+E39+E41+E42+E40</f>
        <v>-89.999999999999545</v>
      </c>
      <c r="F46" s="29"/>
      <c r="H46" s="33"/>
      <c r="I46" s="33"/>
      <c r="J46" s="33"/>
      <c r="K46" s="33"/>
      <c r="L46" s="33"/>
      <c r="Q46" s="337">
        <v>45</v>
      </c>
      <c r="R46" s="334" t="s">
        <v>127</v>
      </c>
      <c r="S46" s="335">
        <v>133154754</v>
      </c>
      <c r="T46" s="337" t="s">
        <v>125</v>
      </c>
      <c r="U46" s="430">
        <v>1</v>
      </c>
      <c r="V46" s="335" t="s">
        <v>7</v>
      </c>
      <c r="X46" s="29"/>
      <c r="Y46" s="29"/>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row>
    <row r="47" spans="1:50" ht="13.9">
      <c r="B47" s="160" t="s">
        <v>128</v>
      </c>
      <c r="C47" s="5">
        <v>153.30000000000001</v>
      </c>
      <c r="D47" s="48"/>
      <c r="E47" s="171">
        <v>1</v>
      </c>
      <c r="F47" s="29"/>
      <c r="G47" s="33"/>
      <c r="H47" s="33"/>
      <c r="I47" s="33"/>
      <c r="J47" s="33"/>
      <c r="K47" s="33"/>
      <c r="L47" s="33"/>
      <c r="M47" s="33"/>
      <c r="N47" s="33"/>
      <c r="O47" s="33"/>
      <c r="P47" s="33"/>
      <c r="Q47" s="337">
        <v>46</v>
      </c>
      <c r="R47" s="334" t="s">
        <v>129</v>
      </c>
      <c r="S47" s="335">
        <v>132751369</v>
      </c>
      <c r="T47" s="337" t="s">
        <v>125</v>
      </c>
      <c r="U47" s="430">
        <v>1</v>
      </c>
      <c r="V47" s="335" t="s">
        <v>3</v>
      </c>
      <c r="W47" s="33"/>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row>
    <row r="48" spans="1:50" s="66" customFormat="1" ht="13.9">
      <c r="A48" s="29"/>
      <c r="B48" s="163" t="s">
        <v>130</v>
      </c>
      <c r="C48" s="40">
        <f>C46-C47</f>
        <v>904.99999999999977</v>
      </c>
      <c r="D48" s="33"/>
      <c r="E48" s="164">
        <f>E46-E47</f>
        <v>-90.999999999999545</v>
      </c>
      <c r="F48" s="29"/>
      <c r="H48" s="33"/>
      <c r="I48" s="33"/>
      <c r="J48" s="33"/>
      <c r="K48" s="33"/>
      <c r="L48" s="33"/>
      <c r="M48" s="33"/>
      <c r="N48" s="33"/>
      <c r="O48" s="33"/>
      <c r="P48" s="33"/>
      <c r="Q48" s="337">
        <v>47</v>
      </c>
      <c r="R48" s="334" t="s">
        <v>131</v>
      </c>
      <c r="S48" s="335">
        <v>307047728</v>
      </c>
      <c r="T48" s="337" t="s">
        <v>125</v>
      </c>
      <c r="U48" s="430">
        <v>1</v>
      </c>
      <c r="V48" s="336" t="s">
        <v>5</v>
      </c>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row>
    <row r="49" spans="1:50" s="66" customFormat="1" ht="13.9">
      <c r="A49" s="29"/>
      <c r="B49" s="172"/>
      <c r="C49" s="92"/>
      <c r="D49" s="33"/>
      <c r="E49" s="173"/>
      <c r="F49" s="29"/>
      <c r="H49" s="33"/>
      <c r="I49" s="33"/>
      <c r="J49" s="33"/>
      <c r="K49" s="33"/>
      <c r="L49" s="33"/>
      <c r="M49" s="33"/>
      <c r="N49" s="33"/>
      <c r="O49" s="33"/>
      <c r="P49" s="33"/>
      <c r="Q49" s="337">
        <v>48</v>
      </c>
      <c r="R49" s="334" t="s">
        <v>132</v>
      </c>
      <c r="S49" s="335">
        <v>132616649</v>
      </c>
      <c r="T49" s="337" t="s">
        <v>125</v>
      </c>
      <c r="U49" s="430">
        <v>1</v>
      </c>
      <c r="V49" s="336" t="s">
        <v>5</v>
      </c>
      <c r="X49" s="29"/>
      <c r="Y49" s="29"/>
      <c r="Z49" s="29"/>
      <c r="AA49" s="29"/>
      <c r="AB49" s="29"/>
      <c r="AC49" s="29"/>
      <c r="AD49" s="29"/>
      <c r="AE49" s="29"/>
      <c r="AF49" s="29"/>
      <c r="AG49" s="29"/>
      <c r="AH49" s="29"/>
      <c r="AI49" s="29"/>
      <c r="AJ49" s="29"/>
      <c r="AK49" s="29"/>
      <c r="AL49" s="29"/>
      <c r="AM49" s="29"/>
      <c r="AN49" s="29"/>
      <c r="AO49" s="29"/>
      <c r="AP49" s="29"/>
      <c r="AQ49" s="29"/>
      <c r="AR49" s="29"/>
      <c r="AS49" s="29"/>
      <c r="AT49" s="29"/>
      <c r="AU49" s="29"/>
      <c r="AV49" s="29"/>
      <c r="AW49" s="29"/>
      <c r="AX49" s="29"/>
    </row>
    <row r="50" spans="1:50" s="66" customFormat="1" ht="28.5" customHeight="1">
      <c r="A50" s="29"/>
      <c r="B50" s="157"/>
      <c r="C50" s="562" t="s">
        <v>84</v>
      </c>
      <c r="D50" s="562"/>
      <c r="E50" s="563"/>
      <c r="F50" s="29"/>
      <c r="H50" s="33"/>
      <c r="I50" s="33"/>
      <c r="J50" s="33"/>
      <c r="K50" s="33"/>
      <c r="L50" s="33"/>
      <c r="M50" s="33"/>
      <c r="N50" s="33"/>
      <c r="O50" s="33"/>
      <c r="P50" s="33"/>
      <c r="Q50" s="337">
        <v>49</v>
      </c>
      <c r="R50" s="334" t="s">
        <v>133</v>
      </c>
      <c r="S50" s="335">
        <v>132684155</v>
      </c>
      <c r="T50" s="337" t="s">
        <v>125</v>
      </c>
      <c r="U50" s="430">
        <v>1</v>
      </c>
      <c r="V50" s="336" t="s">
        <v>5</v>
      </c>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row>
    <row r="51" spans="1:50" ht="28.5" customHeight="1" thickBot="1">
      <c r="B51" s="158" t="s">
        <v>134</v>
      </c>
      <c r="C51" s="236" t="s">
        <v>94</v>
      </c>
      <c r="D51" s="36"/>
      <c r="E51" s="237" t="s">
        <v>95</v>
      </c>
      <c r="F51" s="29"/>
      <c r="G51" s="33"/>
      <c r="H51" s="33"/>
      <c r="I51" s="33"/>
      <c r="J51" s="33"/>
      <c r="K51" s="33"/>
      <c r="L51" s="33"/>
      <c r="M51" s="33"/>
      <c r="N51" s="33"/>
      <c r="O51" s="33"/>
      <c r="P51" s="33"/>
      <c r="Q51" s="337">
        <v>50</v>
      </c>
      <c r="R51" s="334" t="s">
        <v>135</v>
      </c>
      <c r="S51" s="335">
        <v>233923260</v>
      </c>
      <c r="T51" s="337" t="s">
        <v>125</v>
      </c>
      <c r="U51" s="430">
        <v>0.51</v>
      </c>
      <c r="V51" s="335" t="s">
        <v>46</v>
      </c>
      <c r="W51" s="33"/>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row>
    <row r="52" spans="1:50" ht="13.9">
      <c r="B52" s="174" t="s">
        <v>136</v>
      </c>
      <c r="C52" s="1">
        <v>5.2</v>
      </c>
      <c r="D52" s="37"/>
      <c r="E52" s="169">
        <v>16.100000000000001</v>
      </c>
      <c r="F52" s="29"/>
      <c r="G52" s="33"/>
      <c r="H52" s="33"/>
      <c r="I52" s="66"/>
      <c r="J52" s="66"/>
      <c r="K52" s="33"/>
      <c r="L52" s="33"/>
      <c r="M52" s="33"/>
      <c r="N52" s="33"/>
      <c r="O52" s="33"/>
      <c r="P52" s="33"/>
      <c r="Q52" s="337">
        <v>51</v>
      </c>
      <c r="R52" s="334" t="s">
        <v>137</v>
      </c>
      <c r="S52" s="335">
        <v>133607044</v>
      </c>
      <c r="T52" s="337" t="s">
        <v>125</v>
      </c>
      <c r="U52" s="430">
        <v>1</v>
      </c>
      <c r="V52" s="335" t="s">
        <v>46</v>
      </c>
      <c r="W52" s="33"/>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row>
    <row r="53" spans="1:50" ht="13.9">
      <c r="B53" s="174" t="s">
        <v>138</v>
      </c>
      <c r="C53" s="24">
        <v>77031.899999999994</v>
      </c>
      <c r="D53" s="47"/>
      <c r="E53" s="175">
        <v>82264.100000000006</v>
      </c>
      <c r="F53" s="29"/>
      <c r="G53" s="33"/>
      <c r="H53" s="33"/>
      <c r="I53" s="33"/>
      <c r="J53" s="33"/>
      <c r="K53" s="33"/>
      <c r="L53" s="33"/>
      <c r="M53" s="66"/>
      <c r="N53" s="66"/>
      <c r="O53" s="66"/>
      <c r="P53" s="66"/>
      <c r="Q53" s="337">
        <v>52</v>
      </c>
      <c r="R53" s="334" t="s">
        <v>139</v>
      </c>
      <c r="S53" s="335">
        <v>135641038</v>
      </c>
      <c r="T53" s="337" t="s">
        <v>125</v>
      </c>
      <c r="U53" s="430">
        <v>0.88890000000000002</v>
      </c>
      <c r="V53" s="335" t="s">
        <v>46</v>
      </c>
      <c r="W53" s="33"/>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row>
    <row r="54" spans="1:50" ht="13.9">
      <c r="B54" s="174" t="s">
        <v>140</v>
      </c>
      <c r="C54" s="24">
        <v>1000</v>
      </c>
      <c r="D54" s="47"/>
      <c r="E54" s="175">
        <v>2500</v>
      </c>
      <c r="F54" s="29"/>
      <c r="G54" s="33"/>
      <c r="H54" s="33"/>
      <c r="I54" s="33"/>
      <c r="J54" s="33"/>
      <c r="K54" s="33"/>
      <c r="L54" s="33"/>
      <c r="M54" s="33"/>
      <c r="N54" s="33"/>
      <c r="O54" s="33"/>
      <c r="P54" s="33"/>
      <c r="Q54" s="337">
        <v>53</v>
      </c>
      <c r="R54" s="334" t="s">
        <v>141</v>
      </c>
      <c r="S54" s="335">
        <v>132532496</v>
      </c>
      <c r="T54" s="337" t="s">
        <v>125</v>
      </c>
      <c r="U54" s="430">
        <v>1</v>
      </c>
      <c r="V54" s="335" t="s">
        <v>72</v>
      </c>
      <c r="W54" s="33"/>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row>
    <row r="55" spans="1:50" ht="13.9">
      <c r="B55" s="174" t="s">
        <v>142</v>
      </c>
      <c r="C55" s="24">
        <v>1090.5999999999999</v>
      </c>
      <c r="D55" s="47"/>
      <c r="E55" s="175">
        <v>1089.9000000000001</v>
      </c>
      <c r="F55" s="29"/>
      <c r="G55" s="33"/>
      <c r="H55" s="33"/>
      <c r="I55" s="33"/>
      <c r="J55" s="33"/>
      <c r="K55" s="33"/>
      <c r="L55" s="33"/>
      <c r="M55" s="33"/>
      <c r="N55" s="33"/>
      <c r="O55" s="33"/>
      <c r="P55" s="33"/>
      <c r="Q55" s="337">
        <v>54</v>
      </c>
      <c r="R55" s="334" t="s">
        <v>143</v>
      </c>
      <c r="S55" s="335">
        <v>132626180</v>
      </c>
      <c r="T55" s="337" t="s">
        <v>125</v>
      </c>
      <c r="U55" s="431" t="s">
        <v>22</v>
      </c>
      <c r="V55" s="335" t="s">
        <v>46</v>
      </c>
      <c r="W55" s="33"/>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row>
    <row r="56" spans="1:50" ht="13.9">
      <c r="B56" s="176" t="s">
        <v>144</v>
      </c>
      <c r="C56" s="45">
        <f>SUM(C52:C55)</f>
        <v>79127.7</v>
      </c>
      <c r="D56" s="33"/>
      <c r="E56" s="351">
        <f>SUM(E52:E55)</f>
        <v>85870.1</v>
      </c>
      <c r="F56" s="29"/>
      <c r="G56" s="33"/>
      <c r="H56" s="33"/>
      <c r="I56" s="33"/>
      <c r="J56" s="33"/>
      <c r="K56" s="33"/>
      <c r="L56" s="33"/>
      <c r="M56" s="33"/>
      <c r="N56" s="33"/>
      <c r="O56" s="33"/>
      <c r="P56" s="33"/>
      <c r="Q56" s="337">
        <v>55</v>
      </c>
      <c r="R56" s="334" t="s">
        <v>145</v>
      </c>
      <c r="S56" s="335">
        <v>133810450</v>
      </c>
      <c r="T56" s="337" t="s">
        <v>125</v>
      </c>
      <c r="U56" s="431" t="s">
        <v>22</v>
      </c>
      <c r="V56" s="335" t="s">
        <v>46</v>
      </c>
      <c r="W56" s="33"/>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row>
    <row r="57" spans="1:50" s="66" customFormat="1" ht="13.9">
      <c r="A57" s="29"/>
      <c r="B57" s="157"/>
      <c r="C57" s="56"/>
      <c r="D57" s="33"/>
      <c r="E57" s="178"/>
      <c r="F57" s="29"/>
      <c r="I57" s="33"/>
      <c r="J57" s="33"/>
      <c r="K57" s="33"/>
      <c r="L57" s="33"/>
      <c r="M57" s="33"/>
      <c r="N57" s="33"/>
      <c r="O57" s="33"/>
      <c r="P57" s="33"/>
      <c r="Q57" s="337">
        <v>56</v>
      </c>
      <c r="R57" s="334" t="s">
        <v>146</v>
      </c>
      <c r="S57" s="335">
        <v>159702357</v>
      </c>
      <c r="T57" s="337" t="s">
        <v>147</v>
      </c>
      <c r="U57" s="430">
        <v>1</v>
      </c>
      <c r="V57" s="335" t="s">
        <v>3</v>
      </c>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row>
    <row r="58" spans="1:50" ht="13.9">
      <c r="B58" s="179" t="s">
        <v>148</v>
      </c>
      <c r="C58" s="28">
        <v>370.3</v>
      </c>
      <c r="D58" s="47"/>
      <c r="E58" s="169">
        <v>978</v>
      </c>
      <c r="F58" s="29"/>
      <c r="G58" s="33"/>
      <c r="H58" s="66"/>
      <c r="I58" s="66"/>
      <c r="J58" s="66"/>
      <c r="K58" s="33"/>
      <c r="L58" s="33"/>
      <c r="M58" s="33"/>
      <c r="N58" s="33"/>
      <c r="O58" s="33"/>
      <c r="P58" s="33"/>
      <c r="Q58" s="337">
        <v>57</v>
      </c>
      <c r="R58" s="334" t="s">
        <v>149</v>
      </c>
      <c r="S58" s="335">
        <v>301846604</v>
      </c>
      <c r="T58" s="337" t="s">
        <v>147</v>
      </c>
      <c r="U58" s="430">
        <v>1</v>
      </c>
      <c r="V58" s="335" t="s">
        <v>30</v>
      </c>
      <c r="W58" s="33"/>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row>
    <row r="59" spans="1:50" ht="13.9">
      <c r="B59" s="180" t="s">
        <v>150</v>
      </c>
      <c r="C59" s="24">
        <v>1317</v>
      </c>
      <c r="D59" s="47"/>
      <c r="E59" s="175">
        <v>1553</v>
      </c>
      <c r="F59" s="29"/>
      <c r="G59" s="33"/>
      <c r="H59" s="66"/>
      <c r="I59" s="66"/>
      <c r="J59" s="66"/>
      <c r="K59" s="33"/>
      <c r="L59" s="33"/>
      <c r="M59" s="66"/>
      <c r="N59" s="66"/>
      <c r="O59" s="66"/>
      <c r="P59" s="66"/>
      <c r="Q59" s="337">
        <v>58</v>
      </c>
      <c r="R59" s="334" t="s">
        <v>151</v>
      </c>
      <c r="S59" s="335">
        <v>166092559</v>
      </c>
      <c r="T59" s="337" t="s">
        <v>152</v>
      </c>
      <c r="U59" s="430">
        <v>1</v>
      </c>
      <c r="V59" s="335" t="s">
        <v>12</v>
      </c>
      <c r="W59" s="33"/>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row>
    <row r="60" spans="1:50" ht="13.9">
      <c r="B60" s="186" t="s">
        <v>153</v>
      </c>
      <c r="C60" s="24">
        <v>1292.9000000000001</v>
      </c>
      <c r="D60" s="47"/>
      <c r="E60" s="175">
        <v>1494</v>
      </c>
      <c r="F60" s="29"/>
      <c r="G60" s="33"/>
      <c r="H60" s="66"/>
      <c r="I60" s="66"/>
      <c r="J60" s="66"/>
      <c r="K60" s="33"/>
      <c r="L60" s="33"/>
      <c r="M60" s="66"/>
      <c r="N60" s="66"/>
      <c r="O60" s="66"/>
      <c r="P60" s="66"/>
      <c r="Q60" s="337">
        <v>59</v>
      </c>
      <c r="R60" s="334" t="s">
        <v>154</v>
      </c>
      <c r="S60" s="335">
        <v>161229484</v>
      </c>
      <c r="T60" s="337" t="s">
        <v>155</v>
      </c>
      <c r="U60" s="430">
        <v>1</v>
      </c>
      <c r="V60" s="335" t="s">
        <v>7</v>
      </c>
      <c r="W60" s="33"/>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row>
    <row r="61" spans="1:50" ht="13.9">
      <c r="B61" s="181" t="s">
        <v>156</v>
      </c>
      <c r="C61" s="24"/>
      <c r="D61" s="47"/>
      <c r="E61" s="175"/>
      <c r="F61" s="29"/>
      <c r="G61" s="33"/>
      <c r="H61" s="66"/>
      <c r="I61" s="66"/>
      <c r="J61" s="66"/>
      <c r="K61" s="33"/>
      <c r="L61" s="33"/>
      <c r="M61" s="66"/>
      <c r="N61" s="66"/>
      <c r="O61" s="66"/>
      <c r="P61" s="66"/>
      <c r="Q61" s="337">
        <v>60</v>
      </c>
      <c r="R61" s="334" t="s">
        <v>157</v>
      </c>
      <c r="S61" s="335">
        <v>161130867</v>
      </c>
      <c r="T61" s="337" t="s">
        <v>155</v>
      </c>
      <c r="U61" s="430">
        <v>1</v>
      </c>
      <c r="V61" s="335" t="s">
        <v>72</v>
      </c>
      <c r="W61" s="33"/>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row>
    <row r="62" spans="1:50" ht="13.9">
      <c r="B62" s="350" t="s">
        <v>158</v>
      </c>
      <c r="C62" s="26"/>
      <c r="D62" s="47"/>
      <c r="E62" s="170"/>
      <c r="F62" s="29"/>
      <c r="G62" s="33"/>
      <c r="H62" s="66"/>
      <c r="I62" s="66"/>
      <c r="J62" s="66"/>
      <c r="K62" s="33"/>
      <c r="L62" s="33"/>
      <c r="M62" s="66"/>
      <c r="N62" s="66"/>
      <c r="O62" s="66"/>
      <c r="P62" s="66"/>
      <c r="Q62" s="337">
        <v>61</v>
      </c>
      <c r="R62" s="334" t="s">
        <v>159</v>
      </c>
      <c r="S62" s="335">
        <v>161186428</v>
      </c>
      <c r="T62" s="337" t="s">
        <v>155</v>
      </c>
      <c r="U62" s="430">
        <v>0.99929999999999997</v>
      </c>
      <c r="V62" s="335" t="s">
        <v>3</v>
      </c>
      <c r="W62" s="33"/>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row>
    <row r="63" spans="1:50" ht="13.9">
      <c r="B63" s="350" t="s">
        <v>160</v>
      </c>
      <c r="C63" s="26"/>
      <c r="D63" s="47"/>
      <c r="E63" s="170"/>
      <c r="F63" s="29"/>
      <c r="G63" s="33"/>
      <c r="H63" s="66"/>
      <c r="I63" s="66"/>
      <c r="J63" s="66"/>
      <c r="K63" s="33"/>
      <c r="L63" s="33"/>
      <c r="M63" s="66"/>
      <c r="N63" s="66"/>
      <c r="O63" s="66"/>
      <c r="P63" s="66"/>
      <c r="Q63" s="337">
        <v>62</v>
      </c>
      <c r="R63" s="334" t="s">
        <v>161</v>
      </c>
      <c r="S63" s="335">
        <v>162559136</v>
      </c>
      <c r="T63" s="337" t="s">
        <v>162</v>
      </c>
      <c r="U63" s="430">
        <v>1</v>
      </c>
      <c r="V63" s="335" t="s">
        <v>3</v>
      </c>
      <c r="W63" s="33"/>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row>
    <row r="64" spans="1:50" ht="13.9">
      <c r="B64" s="350" t="s">
        <v>163</v>
      </c>
      <c r="C64" s="26"/>
      <c r="D64" s="47"/>
      <c r="E64" s="170"/>
      <c r="F64" s="29"/>
      <c r="G64" s="33"/>
      <c r="H64" s="66"/>
      <c r="I64" s="66"/>
      <c r="J64" s="66"/>
      <c r="K64" s="33"/>
      <c r="L64" s="33"/>
      <c r="M64" s="66"/>
      <c r="N64" s="66"/>
      <c r="O64" s="66"/>
      <c r="P64" s="66"/>
      <c r="Q64" s="337">
        <v>63</v>
      </c>
      <c r="R64" s="334" t="s">
        <v>164</v>
      </c>
      <c r="S64" s="335">
        <v>162441351</v>
      </c>
      <c r="T64" s="337" t="s">
        <v>162</v>
      </c>
      <c r="U64" s="430">
        <v>1</v>
      </c>
      <c r="V64" s="335" t="s">
        <v>7</v>
      </c>
      <c r="W64" s="33"/>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row>
    <row r="65" spans="1:50" ht="13.9">
      <c r="B65" s="181" t="s">
        <v>165</v>
      </c>
      <c r="C65" s="26">
        <v>3787.2</v>
      </c>
      <c r="D65" s="47"/>
      <c r="E65" s="170">
        <v>212.3</v>
      </c>
      <c r="F65" s="29"/>
      <c r="G65" s="33"/>
      <c r="H65" s="66"/>
      <c r="I65" s="66"/>
      <c r="J65" s="66"/>
      <c r="K65" s="33"/>
      <c r="L65" s="33"/>
      <c r="M65" s="66"/>
      <c r="N65" s="66"/>
      <c r="O65" s="66"/>
      <c r="P65" s="66"/>
      <c r="Q65" s="337">
        <v>64</v>
      </c>
      <c r="R65" s="334" t="s">
        <v>166</v>
      </c>
      <c r="S65" s="335">
        <v>162732556</v>
      </c>
      <c r="T65" s="337" t="s">
        <v>162</v>
      </c>
      <c r="U65" s="430">
        <v>1</v>
      </c>
      <c r="V65" s="335" t="s">
        <v>30</v>
      </c>
      <c r="W65" s="33"/>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row>
    <row r="66" spans="1:50" ht="13.9">
      <c r="B66" s="176" t="s">
        <v>167</v>
      </c>
      <c r="C66" s="45">
        <f>SUM(C58:C59,C61,C65)</f>
        <v>5474.5</v>
      </c>
      <c r="D66" s="33"/>
      <c r="E66" s="177">
        <f>SUM(E58:E59,E61,E65)</f>
        <v>2743.3</v>
      </c>
      <c r="F66" s="29"/>
      <c r="G66" s="33"/>
      <c r="H66" s="33"/>
      <c r="I66" s="66"/>
      <c r="J66" s="66"/>
      <c r="K66" s="33"/>
      <c r="L66" s="33"/>
      <c r="M66" s="66"/>
      <c r="N66" s="66"/>
      <c r="O66" s="66"/>
      <c r="P66" s="66"/>
      <c r="Q66" s="435">
        <v>65</v>
      </c>
      <c r="R66" s="435" t="s">
        <v>168</v>
      </c>
      <c r="S66" s="339">
        <v>140089260</v>
      </c>
      <c r="T66" s="337" t="s">
        <v>169</v>
      </c>
      <c r="U66" s="430">
        <v>0.86460000000000004</v>
      </c>
      <c r="V66" s="336" t="s">
        <v>3</v>
      </c>
      <c r="W66" s="33"/>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row>
    <row r="67" spans="1:50" s="66" customFormat="1" ht="13.9">
      <c r="A67" s="29"/>
      <c r="B67" s="176"/>
      <c r="C67" s="45"/>
      <c r="D67" s="33"/>
      <c r="E67" s="352"/>
      <c r="F67" s="29"/>
      <c r="I67" s="33"/>
      <c r="J67" s="33"/>
      <c r="K67" s="33"/>
      <c r="L67" s="33"/>
      <c r="Q67" s="337">
        <v>66</v>
      </c>
      <c r="R67" s="334" t="s">
        <v>170</v>
      </c>
      <c r="S67" s="335">
        <v>140249252</v>
      </c>
      <c r="T67" s="337" t="s">
        <v>169</v>
      </c>
      <c r="U67" s="430">
        <v>0.75449999999999995</v>
      </c>
      <c r="V67" s="336" t="s">
        <v>12</v>
      </c>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row>
    <row r="68" spans="1:50" s="66" customFormat="1" ht="13.9">
      <c r="A68" s="29"/>
      <c r="B68" s="176" t="s">
        <v>171</v>
      </c>
      <c r="C68" s="11">
        <v>21.3</v>
      </c>
      <c r="D68" s="48"/>
      <c r="E68" s="182">
        <v>24.8</v>
      </c>
      <c r="F68" s="29"/>
      <c r="H68" s="33"/>
      <c r="K68" s="33"/>
      <c r="L68" s="33"/>
      <c r="M68" s="33"/>
      <c r="N68" s="33"/>
      <c r="O68" s="33"/>
      <c r="P68" s="33"/>
      <c r="Q68" s="435">
        <v>67</v>
      </c>
      <c r="R68" s="435" t="s">
        <v>172</v>
      </c>
      <c r="S68" s="339">
        <v>163743744</v>
      </c>
      <c r="T68" s="337" t="s">
        <v>169</v>
      </c>
      <c r="U68" s="430">
        <v>0.90556000000000003</v>
      </c>
      <c r="V68" s="336" t="s">
        <v>17</v>
      </c>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row>
    <row r="69" spans="1:50" s="66" customFormat="1" ht="13.9">
      <c r="A69" s="29"/>
      <c r="B69" s="176"/>
      <c r="C69" s="45"/>
      <c r="D69" s="33"/>
      <c r="E69" s="351"/>
      <c r="F69" s="29"/>
      <c r="I69" s="33"/>
      <c r="J69" s="33"/>
      <c r="K69" s="33"/>
      <c r="L69" s="33"/>
      <c r="Q69" s="337">
        <v>68</v>
      </c>
      <c r="R69" s="334" t="s">
        <v>173</v>
      </c>
      <c r="S69" s="335">
        <v>140033557</v>
      </c>
      <c r="T69" s="337" t="s">
        <v>169</v>
      </c>
      <c r="U69" s="430">
        <v>1</v>
      </c>
      <c r="V69" s="336" t="s">
        <v>7</v>
      </c>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row>
    <row r="70" spans="1:50" s="66" customFormat="1" ht="13.9">
      <c r="A70" s="29"/>
      <c r="B70" s="176" t="s">
        <v>174</v>
      </c>
      <c r="C70" s="24"/>
      <c r="D70" s="47"/>
      <c r="E70" s="175"/>
      <c r="F70" s="29"/>
      <c r="K70" s="33"/>
      <c r="L70" s="33"/>
      <c r="M70" s="33"/>
      <c r="N70" s="33"/>
      <c r="O70" s="33"/>
      <c r="P70" s="33"/>
      <c r="Q70" s="337">
        <v>69</v>
      </c>
      <c r="R70" s="334" t="s">
        <v>175</v>
      </c>
      <c r="S70" s="335">
        <v>140842886</v>
      </c>
      <c r="T70" s="337" t="s">
        <v>169</v>
      </c>
      <c r="U70" s="430">
        <v>1</v>
      </c>
      <c r="V70" s="335" t="s">
        <v>46</v>
      </c>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row>
    <row r="71" spans="1:50" s="66" customFormat="1" ht="13.9">
      <c r="A71" s="29"/>
      <c r="B71" s="157"/>
      <c r="C71" s="46"/>
      <c r="D71" s="33"/>
      <c r="E71" s="178"/>
      <c r="F71" s="29"/>
      <c r="K71" s="33"/>
      <c r="L71" s="33"/>
      <c r="Q71" s="337">
        <v>70</v>
      </c>
      <c r="R71" s="334" t="s">
        <v>176</v>
      </c>
      <c r="S71" s="335">
        <v>140786882</v>
      </c>
      <c r="T71" s="337" t="s">
        <v>169</v>
      </c>
      <c r="U71" s="430">
        <v>1</v>
      </c>
      <c r="V71" s="335" t="s">
        <v>46</v>
      </c>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row>
    <row r="72" spans="1:50" ht="13.9">
      <c r="B72" s="183" t="s">
        <v>177</v>
      </c>
      <c r="C72" s="45">
        <f>SUM(C56,C66,C68,C70)</f>
        <v>84623.5</v>
      </c>
      <c r="D72" s="33"/>
      <c r="E72" s="177">
        <f>SUM(E56,E66,E68,E70)</f>
        <v>88638.200000000012</v>
      </c>
      <c r="F72" s="29"/>
      <c r="G72" s="33"/>
      <c r="H72" s="66"/>
      <c r="I72" s="66"/>
      <c r="J72" s="66"/>
      <c r="K72" s="33"/>
      <c r="L72" s="33"/>
      <c r="M72" s="66"/>
      <c r="N72" s="66"/>
      <c r="O72" s="66"/>
      <c r="P72" s="66"/>
      <c r="Q72" s="337">
        <v>71</v>
      </c>
      <c r="R72" s="334" t="s">
        <v>178</v>
      </c>
      <c r="S72" s="335">
        <v>302827126</v>
      </c>
      <c r="T72" s="337" t="s">
        <v>179</v>
      </c>
      <c r="U72" s="430">
        <v>1</v>
      </c>
      <c r="V72" s="335" t="s">
        <v>12</v>
      </c>
      <c r="W72" s="33"/>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row>
    <row r="73" spans="1:50" s="66" customFormat="1" ht="13.9">
      <c r="A73" s="29"/>
      <c r="B73" s="184"/>
      <c r="C73" s="46"/>
      <c r="D73" s="33"/>
      <c r="E73" s="178"/>
      <c r="F73" s="29"/>
      <c r="K73" s="33"/>
      <c r="L73" s="33"/>
      <c r="Q73" s="337">
        <v>72</v>
      </c>
      <c r="R73" s="334" t="s">
        <v>180</v>
      </c>
      <c r="S73" s="335">
        <v>163252987</v>
      </c>
      <c r="T73" s="337" t="s">
        <v>179</v>
      </c>
      <c r="U73" s="430">
        <v>0.9</v>
      </c>
      <c r="V73" s="335" t="s">
        <v>46</v>
      </c>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row>
    <row r="74" spans="1:50" ht="24.6">
      <c r="B74" s="185" t="s">
        <v>181</v>
      </c>
      <c r="C74" s="4">
        <v>82430.600000000006</v>
      </c>
      <c r="D74" s="47"/>
      <c r="E74" s="175">
        <v>87331.1</v>
      </c>
      <c r="F74" s="29"/>
      <c r="G74" s="33"/>
      <c r="H74" s="66"/>
      <c r="I74" s="66"/>
      <c r="J74" s="66"/>
      <c r="K74" s="33"/>
      <c r="L74" s="33"/>
      <c r="M74" s="66"/>
      <c r="N74" s="66"/>
      <c r="O74" s="66"/>
      <c r="P74" s="66"/>
      <c r="Q74" s="337">
        <v>73</v>
      </c>
      <c r="R74" s="334" t="s">
        <v>182</v>
      </c>
      <c r="S74" s="335">
        <v>163934977</v>
      </c>
      <c r="T74" s="337" t="s">
        <v>183</v>
      </c>
      <c r="U74" s="431" t="s">
        <v>22</v>
      </c>
      <c r="V74" s="336" t="s">
        <v>5</v>
      </c>
      <c r="W74" s="33"/>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row>
    <row r="75" spans="1:50" s="66" customFormat="1" ht="13.9">
      <c r="A75" s="29"/>
      <c r="B75" s="186" t="s">
        <v>184</v>
      </c>
      <c r="C75" s="4"/>
      <c r="D75" s="47"/>
      <c r="E75" s="175"/>
      <c r="F75" s="29"/>
      <c r="K75" s="33"/>
      <c r="L75" s="33"/>
      <c r="Q75" s="337">
        <v>74</v>
      </c>
      <c r="R75" s="334" t="s">
        <v>185</v>
      </c>
      <c r="S75" s="335">
        <v>163994426</v>
      </c>
      <c r="T75" s="337" t="s">
        <v>183</v>
      </c>
      <c r="U75" s="430">
        <v>1</v>
      </c>
      <c r="V75" s="335" t="s">
        <v>3</v>
      </c>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row>
    <row r="76" spans="1:50" s="66" customFormat="1" ht="13.9">
      <c r="A76" s="29"/>
      <c r="B76" s="346" t="s">
        <v>186</v>
      </c>
      <c r="C76" s="4"/>
      <c r="D76" s="47"/>
      <c r="E76" s="175"/>
      <c r="F76" s="29"/>
      <c r="K76" s="33"/>
      <c r="L76" s="33"/>
      <c r="Q76" s="337">
        <v>75</v>
      </c>
      <c r="R76" s="334" t="s">
        <v>187</v>
      </c>
      <c r="S76" s="335">
        <v>163994611</v>
      </c>
      <c r="T76" s="337" t="s">
        <v>183</v>
      </c>
      <c r="U76" s="430">
        <v>1</v>
      </c>
      <c r="V76" s="335" t="s">
        <v>7</v>
      </c>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row>
    <row r="77" spans="1:50" s="66" customFormat="1" ht="13.9">
      <c r="A77" s="29"/>
      <c r="B77" s="185" t="s">
        <v>188</v>
      </c>
      <c r="C77" s="4"/>
      <c r="D77" s="47"/>
      <c r="E77" s="175"/>
      <c r="F77" s="29"/>
      <c r="K77" s="33"/>
      <c r="L77" s="33"/>
      <c r="Q77" s="435">
        <v>76</v>
      </c>
      <c r="R77" s="435" t="s">
        <v>189</v>
      </c>
      <c r="S77" s="339">
        <v>164294882</v>
      </c>
      <c r="T77" s="337" t="s">
        <v>183</v>
      </c>
      <c r="U77" s="430">
        <v>0.75839999999999996</v>
      </c>
      <c r="V77" s="339" t="s">
        <v>12</v>
      </c>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row>
    <row r="78" spans="1:50" s="66" customFormat="1" ht="13.9">
      <c r="A78" s="29"/>
      <c r="B78" s="185" t="s">
        <v>190</v>
      </c>
      <c r="C78" s="4"/>
      <c r="D78" s="47"/>
      <c r="E78" s="175"/>
      <c r="F78" s="29"/>
      <c r="K78" s="33"/>
      <c r="L78" s="33"/>
      <c r="Q78" s="337">
        <v>77</v>
      </c>
      <c r="R78" s="334" t="s">
        <v>191</v>
      </c>
      <c r="S78" s="335">
        <v>164742773</v>
      </c>
      <c r="T78" s="337" t="s">
        <v>192</v>
      </c>
      <c r="U78" s="430">
        <v>1</v>
      </c>
      <c r="V78" s="335" t="s">
        <v>7</v>
      </c>
      <c r="X78" s="29"/>
      <c r="Y78" s="29"/>
      <c r="Z78" s="29"/>
      <c r="AA78" s="29"/>
      <c r="AB78" s="29"/>
      <c r="AC78" s="29"/>
      <c r="AD78" s="29"/>
      <c r="AE78" s="29"/>
      <c r="AF78" s="29"/>
      <c r="AG78" s="29"/>
      <c r="AH78" s="29"/>
      <c r="AI78" s="29"/>
      <c r="AJ78" s="29"/>
      <c r="AK78" s="29"/>
      <c r="AL78" s="29"/>
      <c r="AM78" s="29"/>
      <c r="AN78" s="29"/>
      <c r="AO78" s="29"/>
      <c r="AP78" s="29"/>
      <c r="AQ78" s="29"/>
      <c r="AR78" s="29"/>
      <c r="AS78" s="29"/>
      <c r="AT78" s="29"/>
      <c r="AU78" s="29"/>
      <c r="AV78" s="29"/>
      <c r="AW78" s="29"/>
      <c r="AX78" s="29"/>
    </row>
    <row r="79" spans="1:50" s="66" customFormat="1" ht="13.9">
      <c r="A79" s="29"/>
      <c r="B79" s="185" t="s">
        <v>193</v>
      </c>
      <c r="C79" s="4"/>
      <c r="D79" s="47"/>
      <c r="E79" s="175"/>
      <c r="F79" s="29"/>
      <c r="K79" s="33"/>
      <c r="L79" s="33"/>
      <c r="Q79" s="337">
        <v>78</v>
      </c>
      <c r="R79" s="334" t="s">
        <v>194</v>
      </c>
      <c r="S79" s="335">
        <v>164702526</v>
      </c>
      <c r="T79" s="337" t="s">
        <v>192</v>
      </c>
      <c r="U79" s="430">
        <v>1</v>
      </c>
      <c r="V79" s="336" t="s">
        <v>5</v>
      </c>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29"/>
      <c r="AW79" s="29"/>
      <c r="AX79" s="29"/>
    </row>
    <row r="80" spans="1:50" s="66" customFormat="1" ht="13.9">
      <c r="A80" s="29"/>
      <c r="B80" s="185" t="s">
        <v>195</v>
      </c>
      <c r="C80" s="4"/>
      <c r="D80" s="47"/>
      <c r="E80" s="175">
        <v>157.1</v>
      </c>
      <c r="F80" s="29"/>
      <c r="H80" s="33"/>
      <c r="K80" s="33"/>
      <c r="L80" s="33"/>
      <c r="Q80" s="337">
        <v>79</v>
      </c>
      <c r="R80" s="334" t="s">
        <v>196</v>
      </c>
      <c r="S80" s="335">
        <v>164702145</v>
      </c>
      <c r="T80" s="337" t="s">
        <v>192</v>
      </c>
      <c r="U80" s="430">
        <v>1</v>
      </c>
      <c r="V80" s="335" t="s">
        <v>3</v>
      </c>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row>
    <row r="81" spans="1:50" s="66" customFormat="1" ht="13.9">
      <c r="A81" s="29"/>
      <c r="B81" s="186" t="s">
        <v>197</v>
      </c>
      <c r="C81" s="4"/>
      <c r="D81" s="47"/>
      <c r="E81" s="175">
        <v>57.1</v>
      </c>
      <c r="F81" s="29"/>
      <c r="I81" s="33"/>
      <c r="J81" s="33"/>
      <c r="K81" s="33"/>
      <c r="L81" s="33"/>
      <c r="Q81" s="337">
        <v>80</v>
      </c>
      <c r="R81" s="334" t="s">
        <v>198</v>
      </c>
      <c r="S81" s="335">
        <v>165219441</v>
      </c>
      <c r="T81" s="337" t="s">
        <v>199</v>
      </c>
      <c r="U81" s="430">
        <v>0.99943099999999996</v>
      </c>
      <c r="V81" s="335" t="s">
        <v>12</v>
      </c>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row>
    <row r="82" spans="1:50" s="66" customFormat="1" ht="27.6">
      <c r="A82" s="29"/>
      <c r="B82" s="185" t="s">
        <v>200</v>
      </c>
      <c r="C82" s="4">
        <v>1141.3</v>
      </c>
      <c r="D82" s="47"/>
      <c r="E82" s="175">
        <v>-20.8</v>
      </c>
      <c r="F82" s="29"/>
      <c r="K82" s="33"/>
      <c r="L82" s="33"/>
      <c r="M82" s="33"/>
      <c r="N82" s="33"/>
      <c r="O82" s="33"/>
      <c r="P82" s="33"/>
      <c r="Q82" s="337">
        <v>81</v>
      </c>
      <c r="R82" s="334" t="s">
        <v>201</v>
      </c>
      <c r="S82" s="335">
        <v>165171377</v>
      </c>
      <c r="T82" s="337" t="s">
        <v>199</v>
      </c>
      <c r="U82" s="430">
        <v>0.99839999999999995</v>
      </c>
      <c r="V82" s="343" t="s">
        <v>3</v>
      </c>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row>
    <row r="83" spans="1:50" s="66" customFormat="1" ht="13.9">
      <c r="A83" s="29"/>
      <c r="B83" s="163" t="s">
        <v>202</v>
      </c>
      <c r="C83" s="45">
        <f>SUM(C74,C76:C80,C82:C82)</f>
        <v>83571.900000000009</v>
      </c>
      <c r="D83" s="33"/>
      <c r="E83" s="177">
        <f>SUM(E74,E76:E80,E82:E82)</f>
        <v>87467.400000000009</v>
      </c>
      <c r="F83" s="29"/>
      <c r="K83" s="33"/>
      <c r="L83" s="33"/>
      <c r="Q83" s="337">
        <v>82</v>
      </c>
      <c r="R83" s="334" t="s">
        <v>203</v>
      </c>
      <c r="S83" s="335">
        <v>251168030</v>
      </c>
      <c r="T83" s="337" t="s">
        <v>204</v>
      </c>
      <c r="U83" s="430">
        <v>1</v>
      </c>
      <c r="V83" s="335" t="s">
        <v>7</v>
      </c>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row>
    <row r="84" spans="1:50" s="66" customFormat="1" ht="13.9">
      <c r="A84" s="29"/>
      <c r="B84" s="160"/>
      <c r="C84" s="46"/>
      <c r="D84" s="33"/>
      <c r="E84" s="178"/>
      <c r="F84" s="29"/>
      <c r="G84" s="33"/>
      <c r="K84" s="33"/>
      <c r="L84" s="33"/>
      <c r="Q84" s="337">
        <v>83</v>
      </c>
      <c r="R84" s="334" t="s">
        <v>205</v>
      </c>
      <c r="S84" s="335">
        <v>151425755</v>
      </c>
      <c r="T84" s="337" t="s">
        <v>204</v>
      </c>
      <c r="U84" s="430">
        <v>1</v>
      </c>
      <c r="V84" s="335" t="s">
        <v>12</v>
      </c>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row>
    <row r="85" spans="1:50" s="66" customFormat="1" ht="13.9">
      <c r="A85" s="29"/>
      <c r="B85" s="163" t="s">
        <v>206</v>
      </c>
      <c r="C85" s="11"/>
      <c r="D85" s="57"/>
      <c r="E85" s="187"/>
      <c r="F85" s="29"/>
      <c r="G85" s="33"/>
      <c r="H85" s="33"/>
      <c r="K85" s="33"/>
      <c r="L85" s="33"/>
      <c r="Q85" s="337">
        <v>84</v>
      </c>
      <c r="R85" s="334" t="s">
        <v>207</v>
      </c>
      <c r="S85" s="335">
        <v>151104226</v>
      </c>
      <c r="T85" s="337" t="s">
        <v>204</v>
      </c>
      <c r="U85" s="430">
        <v>1</v>
      </c>
      <c r="V85" s="335" t="s">
        <v>3</v>
      </c>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row>
    <row r="86" spans="1:50" s="66" customFormat="1" ht="13.9">
      <c r="A86" s="29"/>
      <c r="B86" s="163"/>
      <c r="C86" s="46"/>
      <c r="D86" s="33"/>
      <c r="E86" s="178"/>
      <c r="F86" s="29"/>
      <c r="H86" s="33"/>
      <c r="I86" s="33"/>
      <c r="J86" s="33"/>
      <c r="K86" s="33"/>
      <c r="L86" s="33"/>
      <c r="Q86" s="435">
        <v>85</v>
      </c>
      <c r="R86" s="435" t="s">
        <v>208</v>
      </c>
      <c r="S86" s="339">
        <v>151479265</v>
      </c>
      <c r="T86" s="337" t="s">
        <v>204</v>
      </c>
      <c r="U86" s="430">
        <v>0.36670000000000003</v>
      </c>
      <c r="V86" s="336" t="s">
        <v>17</v>
      </c>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row>
    <row r="87" spans="1:50" ht="13.9">
      <c r="B87" s="353" t="s">
        <v>209</v>
      </c>
      <c r="C87" s="5"/>
      <c r="D87" s="48"/>
      <c r="E87" s="171"/>
      <c r="F87" s="29"/>
      <c r="G87" s="33"/>
      <c r="H87" s="33"/>
      <c r="I87" s="33"/>
      <c r="J87" s="33"/>
      <c r="K87" s="33"/>
      <c r="L87" s="33"/>
      <c r="M87" s="33"/>
      <c r="N87" s="33"/>
      <c r="O87" s="33"/>
      <c r="P87" s="33"/>
      <c r="Q87" s="337">
        <v>86</v>
      </c>
      <c r="R87" s="334" t="s">
        <v>210</v>
      </c>
      <c r="S87" s="335">
        <v>166901968</v>
      </c>
      <c r="T87" s="337" t="s">
        <v>211</v>
      </c>
      <c r="U87" s="430">
        <v>0.99939999999999996</v>
      </c>
      <c r="V87" s="336" t="s">
        <v>12</v>
      </c>
      <c r="W87" s="33"/>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row>
    <row r="88" spans="1:50" s="66" customFormat="1" ht="13.9">
      <c r="A88" s="29"/>
      <c r="B88" s="160"/>
      <c r="C88" s="46"/>
      <c r="D88" s="33"/>
      <c r="E88" s="178"/>
      <c r="F88" s="29"/>
      <c r="H88" s="33"/>
      <c r="I88" s="33"/>
      <c r="J88" s="33"/>
      <c r="K88" s="33"/>
      <c r="L88" s="33"/>
      <c r="M88" s="33"/>
      <c r="N88" s="33"/>
      <c r="O88" s="33"/>
      <c r="P88" s="33"/>
      <c r="Q88" s="337">
        <v>87</v>
      </c>
      <c r="R88" s="334" t="s">
        <v>212</v>
      </c>
      <c r="S88" s="335">
        <v>166486116</v>
      </c>
      <c r="T88" s="337" t="s">
        <v>211</v>
      </c>
      <c r="U88" s="430">
        <v>1</v>
      </c>
      <c r="V88" s="336" t="s">
        <v>3</v>
      </c>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row>
    <row r="89" spans="1:50" s="66" customFormat="1" ht="13.9">
      <c r="A89" s="29"/>
      <c r="B89" s="168" t="s">
        <v>213</v>
      </c>
      <c r="C89" s="24"/>
      <c r="D89" s="47"/>
      <c r="E89" s="175"/>
      <c r="F89" s="29"/>
      <c r="H89" s="33"/>
      <c r="I89" s="33"/>
      <c r="J89" s="33"/>
      <c r="K89" s="33"/>
      <c r="L89" s="33"/>
      <c r="M89" s="33"/>
      <c r="N89" s="33"/>
      <c r="O89" s="33"/>
      <c r="P89" s="33"/>
      <c r="Q89" s="435">
        <v>88</v>
      </c>
      <c r="R89" s="435" t="s">
        <v>214</v>
      </c>
      <c r="S89" s="339">
        <v>171780190</v>
      </c>
      <c r="T89" s="337" t="s">
        <v>211</v>
      </c>
      <c r="U89" s="430">
        <v>0.37</v>
      </c>
      <c r="V89" s="336" t="s">
        <v>17</v>
      </c>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row>
    <row r="90" spans="1:50" s="66" customFormat="1" ht="13.9">
      <c r="A90" s="29"/>
      <c r="B90" s="188" t="s">
        <v>215</v>
      </c>
      <c r="C90" s="24"/>
      <c r="D90" s="47"/>
      <c r="E90" s="175"/>
      <c r="F90" s="29"/>
      <c r="H90" s="33"/>
      <c r="I90" s="33"/>
      <c r="J90" s="33"/>
      <c r="K90" s="33"/>
      <c r="L90" s="33"/>
      <c r="M90" s="33"/>
      <c r="N90" s="33"/>
      <c r="O90" s="33"/>
      <c r="P90" s="33"/>
      <c r="Q90" s="337">
        <v>89</v>
      </c>
      <c r="R90" s="334" t="s">
        <v>216</v>
      </c>
      <c r="S90" s="335">
        <v>166576994</v>
      </c>
      <c r="T90" s="337" t="s">
        <v>211</v>
      </c>
      <c r="U90" s="430">
        <v>0.78049999999999997</v>
      </c>
      <c r="V90" s="335" t="s">
        <v>72</v>
      </c>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row>
    <row r="91" spans="1:50" s="66" customFormat="1" ht="13.9">
      <c r="A91" s="29"/>
      <c r="B91" s="188" t="s">
        <v>217</v>
      </c>
      <c r="C91" s="24"/>
      <c r="D91" s="47"/>
      <c r="E91" s="175"/>
      <c r="F91" s="29"/>
      <c r="H91" s="33"/>
      <c r="I91" s="33"/>
      <c r="J91" s="33"/>
      <c r="K91" s="33"/>
      <c r="L91" s="33"/>
      <c r="M91" s="33"/>
      <c r="N91" s="33"/>
      <c r="O91" s="33"/>
      <c r="P91" s="33"/>
      <c r="Q91" s="337">
        <v>90</v>
      </c>
      <c r="R91" s="334" t="s">
        <v>218</v>
      </c>
      <c r="S91" s="335">
        <v>166552032</v>
      </c>
      <c r="T91" s="337" t="s">
        <v>211</v>
      </c>
      <c r="U91" s="430">
        <v>0.97729999999999995</v>
      </c>
      <c r="V91" s="335" t="s">
        <v>7</v>
      </c>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29"/>
      <c r="AV91" s="29"/>
      <c r="AW91" s="29"/>
      <c r="AX91" s="29"/>
    </row>
    <row r="92" spans="1:50" ht="13.9">
      <c r="B92" s="168" t="s">
        <v>219</v>
      </c>
      <c r="C92" s="4">
        <v>1039.0999999999999</v>
      </c>
      <c r="D92" s="47"/>
      <c r="E92" s="175">
        <v>1170.8</v>
      </c>
      <c r="F92" s="29"/>
      <c r="G92" s="33"/>
      <c r="H92" s="66"/>
      <c r="I92" s="33"/>
      <c r="J92" s="33"/>
      <c r="K92" s="33"/>
      <c r="L92" s="33"/>
      <c r="M92" s="33"/>
      <c r="N92" s="33"/>
      <c r="O92" s="33"/>
      <c r="P92" s="33"/>
      <c r="Q92" s="337">
        <v>91</v>
      </c>
      <c r="R92" s="334" t="s">
        <v>220</v>
      </c>
      <c r="S92" s="335">
        <v>166445258</v>
      </c>
      <c r="T92" s="337" t="s">
        <v>211</v>
      </c>
      <c r="U92" s="430">
        <v>0.91249999999999998</v>
      </c>
      <c r="V92" s="336" t="s">
        <v>5</v>
      </c>
      <c r="W92" s="33"/>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row>
    <row r="93" spans="1:50" ht="13.9">
      <c r="B93" s="188" t="s">
        <v>215</v>
      </c>
      <c r="C93" s="4">
        <v>263.10000000000002</v>
      </c>
      <c r="D93" s="47"/>
      <c r="E93" s="175">
        <v>487253</v>
      </c>
      <c r="F93" s="29"/>
      <c r="G93" s="33"/>
      <c r="H93" s="66"/>
      <c r="I93" s="33"/>
      <c r="J93" s="33"/>
      <c r="K93" s="33"/>
      <c r="L93" s="33"/>
      <c r="M93" s="33"/>
      <c r="N93" s="33"/>
      <c r="O93" s="33"/>
      <c r="P93" s="33"/>
      <c r="Q93" s="337">
        <v>92</v>
      </c>
      <c r="R93" s="334" t="s">
        <v>221</v>
      </c>
      <c r="S93" s="335">
        <v>167520735</v>
      </c>
      <c r="T93" s="337" t="s">
        <v>222</v>
      </c>
      <c r="U93" s="430">
        <v>1</v>
      </c>
      <c r="V93" s="335" t="s">
        <v>7</v>
      </c>
      <c r="W93" s="33"/>
      <c r="X93" s="29"/>
      <c r="Y93" s="29"/>
      <c r="Z93" s="29"/>
      <c r="AA93" s="29"/>
      <c r="AB93" s="29"/>
      <c r="AC93" s="29"/>
      <c r="AD93" s="29"/>
      <c r="AE93" s="29"/>
      <c r="AF93" s="29"/>
      <c r="AG93" s="29"/>
      <c r="AH93" s="29"/>
      <c r="AI93" s="29"/>
      <c r="AJ93" s="29"/>
      <c r="AK93" s="29"/>
      <c r="AL93" s="29"/>
      <c r="AM93" s="29"/>
      <c r="AN93" s="29"/>
      <c r="AO93" s="29"/>
      <c r="AP93" s="29"/>
      <c r="AQ93" s="29"/>
      <c r="AR93" s="29"/>
      <c r="AS93" s="29"/>
      <c r="AT93" s="29"/>
      <c r="AU93" s="29"/>
      <c r="AV93" s="29"/>
      <c r="AW93" s="29"/>
      <c r="AX93" s="29"/>
    </row>
    <row r="94" spans="1:50" ht="13.9">
      <c r="B94" s="188" t="s">
        <v>223</v>
      </c>
      <c r="C94" s="4"/>
      <c r="D94" s="47"/>
      <c r="E94" s="175"/>
      <c r="F94" s="29"/>
      <c r="G94" s="33"/>
      <c r="H94" s="66"/>
      <c r="I94" s="66"/>
      <c r="J94" s="66"/>
      <c r="K94" s="33"/>
      <c r="L94" s="33"/>
      <c r="M94" s="33"/>
      <c r="N94" s="33"/>
      <c r="O94" s="33"/>
      <c r="P94" s="33"/>
      <c r="Q94" s="337">
        <v>93</v>
      </c>
      <c r="R94" s="334" t="s">
        <v>224</v>
      </c>
      <c r="S94" s="335">
        <v>167610175</v>
      </c>
      <c r="T94" s="337" t="s">
        <v>222</v>
      </c>
      <c r="U94" s="430">
        <v>0.99990000000000001</v>
      </c>
      <c r="V94" s="335" t="s">
        <v>12</v>
      </c>
      <c r="W94" s="33"/>
      <c r="X94" s="29"/>
      <c r="Y94" s="29"/>
      <c r="Z94" s="29"/>
      <c r="AA94" s="29"/>
      <c r="AB94" s="29"/>
      <c r="AC94" s="29"/>
      <c r="AD94" s="29"/>
      <c r="AE94" s="29"/>
      <c r="AF94" s="29"/>
      <c r="AG94" s="29"/>
      <c r="AH94" s="29"/>
      <c r="AI94" s="29"/>
      <c r="AJ94" s="29"/>
      <c r="AK94" s="29"/>
      <c r="AL94" s="29"/>
      <c r="AM94" s="29"/>
      <c r="AN94" s="29"/>
      <c r="AO94" s="29"/>
      <c r="AP94" s="29"/>
      <c r="AQ94" s="29"/>
      <c r="AR94" s="29"/>
      <c r="AS94" s="29"/>
      <c r="AT94" s="29"/>
      <c r="AU94" s="29"/>
      <c r="AV94" s="29"/>
      <c r="AW94" s="29"/>
      <c r="AX94" s="29"/>
    </row>
    <row r="95" spans="1:50" ht="13.9">
      <c r="B95" s="235" t="s">
        <v>225</v>
      </c>
      <c r="C95" s="24"/>
      <c r="D95" s="47"/>
      <c r="E95" s="175"/>
      <c r="F95" s="29"/>
      <c r="G95" s="33"/>
      <c r="H95" s="66"/>
      <c r="I95" s="66"/>
      <c r="J95" s="66"/>
      <c r="K95" s="33"/>
      <c r="L95" s="33"/>
      <c r="M95" s="66"/>
      <c r="N95" s="66"/>
      <c r="O95" s="66"/>
      <c r="P95" s="66"/>
      <c r="Q95" s="337">
        <v>94</v>
      </c>
      <c r="R95" s="334" t="s">
        <v>226</v>
      </c>
      <c r="S95" s="335">
        <v>167500661</v>
      </c>
      <c r="T95" s="337" t="s">
        <v>222</v>
      </c>
      <c r="U95" s="430">
        <v>1</v>
      </c>
      <c r="V95" s="335" t="s">
        <v>30</v>
      </c>
      <c r="W95" s="33"/>
      <c r="X95" s="29"/>
      <c r="Y95" s="29"/>
      <c r="Z95" s="29"/>
      <c r="AA95" s="29"/>
      <c r="AB95" s="29"/>
      <c r="AC95" s="29"/>
      <c r="AD95" s="29"/>
      <c r="AE95" s="29"/>
      <c r="AF95" s="29"/>
      <c r="AG95" s="29"/>
      <c r="AH95" s="29"/>
      <c r="AI95" s="29"/>
      <c r="AJ95" s="29"/>
      <c r="AK95" s="29"/>
      <c r="AL95" s="29"/>
      <c r="AM95" s="29"/>
      <c r="AN95" s="29"/>
      <c r="AO95" s="29"/>
      <c r="AP95" s="29"/>
      <c r="AQ95" s="29"/>
      <c r="AR95" s="29"/>
      <c r="AS95" s="29"/>
      <c r="AT95" s="29"/>
      <c r="AU95" s="29"/>
      <c r="AV95" s="29"/>
      <c r="AW95" s="29"/>
      <c r="AX95" s="29"/>
    </row>
    <row r="96" spans="1:50" ht="13.9">
      <c r="B96" s="163" t="s">
        <v>227</v>
      </c>
      <c r="C96" s="45">
        <f>SUM(C89,C92)</f>
        <v>1039.0999999999999</v>
      </c>
      <c r="D96" s="33"/>
      <c r="E96" s="177">
        <f>SUM(E89,E92)</f>
        <v>1170.8</v>
      </c>
      <c r="F96" s="29"/>
      <c r="G96" s="33"/>
      <c r="H96" s="66"/>
      <c r="I96" s="66"/>
      <c r="J96" s="66"/>
      <c r="K96" s="33"/>
      <c r="L96" s="33"/>
      <c r="M96" s="66"/>
      <c r="N96" s="66"/>
      <c r="O96" s="66"/>
      <c r="P96" s="66"/>
      <c r="Q96" s="337">
        <v>95</v>
      </c>
      <c r="R96" s="334" t="s">
        <v>228</v>
      </c>
      <c r="S96" s="335">
        <v>167524751</v>
      </c>
      <c r="T96" s="337" t="s">
        <v>222</v>
      </c>
      <c r="U96" s="430">
        <v>1</v>
      </c>
      <c r="V96" s="335" t="s">
        <v>3</v>
      </c>
      <c r="W96" s="33"/>
      <c r="X96" s="29"/>
      <c r="Y96" s="29"/>
      <c r="Z96" s="29"/>
      <c r="AA96" s="29"/>
      <c r="AB96" s="29"/>
      <c r="AC96" s="29"/>
      <c r="AD96" s="29"/>
      <c r="AE96" s="29"/>
      <c r="AF96" s="29"/>
      <c r="AG96" s="29"/>
      <c r="AH96" s="29"/>
      <c r="AI96" s="29"/>
      <c r="AJ96" s="29"/>
      <c r="AK96" s="29"/>
      <c r="AL96" s="29"/>
      <c r="AM96" s="29"/>
      <c r="AN96" s="29"/>
      <c r="AO96" s="29"/>
      <c r="AP96" s="29"/>
      <c r="AQ96" s="29"/>
      <c r="AR96" s="29"/>
      <c r="AS96" s="29"/>
      <c r="AT96" s="29"/>
      <c r="AU96" s="29"/>
      <c r="AV96" s="29"/>
      <c r="AW96" s="29"/>
      <c r="AX96" s="29"/>
    </row>
    <row r="97" spans="1:50" ht="13.9">
      <c r="B97" s="163"/>
      <c r="C97" s="45"/>
      <c r="D97" s="33"/>
      <c r="E97" s="177"/>
      <c r="F97" s="29"/>
      <c r="G97" s="33"/>
      <c r="H97" s="66"/>
      <c r="I97" s="66"/>
      <c r="J97" s="66"/>
      <c r="K97" s="33"/>
      <c r="L97" s="33"/>
      <c r="M97" s="66"/>
      <c r="N97" s="66"/>
      <c r="O97" s="66"/>
      <c r="P97" s="66"/>
      <c r="Q97" s="337">
        <v>96</v>
      </c>
      <c r="R97" s="334" t="s">
        <v>229</v>
      </c>
      <c r="S97" s="335">
        <v>152703524</v>
      </c>
      <c r="T97" s="337" t="s">
        <v>230</v>
      </c>
      <c r="U97" s="430">
        <v>0.99990000000000001</v>
      </c>
      <c r="V97" s="335" t="s">
        <v>231</v>
      </c>
      <c r="W97" s="33"/>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row>
    <row r="98" spans="1:50" ht="13.9">
      <c r="B98" s="163" t="s">
        <v>232</v>
      </c>
      <c r="C98" s="11">
        <v>12.4</v>
      </c>
      <c r="D98" s="48"/>
      <c r="E98" s="182"/>
      <c r="F98" s="29"/>
      <c r="G98" s="33"/>
      <c r="H98" s="33"/>
      <c r="I98" s="66"/>
      <c r="J98" s="66"/>
      <c r="K98" s="33"/>
      <c r="L98" s="33"/>
      <c r="M98" s="66"/>
      <c r="N98" s="66"/>
      <c r="O98" s="66"/>
      <c r="P98" s="66"/>
      <c r="Q98" s="337">
        <v>97</v>
      </c>
      <c r="R98" s="334" t="s">
        <v>233</v>
      </c>
      <c r="S98" s="335">
        <v>152768582</v>
      </c>
      <c r="T98" s="337" t="s">
        <v>230</v>
      </c>
      <c r="U98" s="430">
        <v>0.99990000000000001</v>
      </c>
      <c r="V98" s="335" t="s">
        <v>12</v>
      </c>
      <c r="W98" s="33"/>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row>
    <row r="99" spans="1:50" s="66" customFormat="1" ht="13.9">
      <c r="A99" s="29"/>
      <c r="B99" s="163"/>
      <c r="C99" s="45"/>
      <c r="D99" s="33"/>
      <c r="E99" s="177"/>
      <c r="F99" s="29"/>
      <c r="I99" s="33"/>
      <c r="J99" s="33"/>
      <c r="K99" s="33"/>
      <c r="L99" s="33"/>
      <c r="Q99" s="337">
        <v>98</v>
      </c>
      <c r="R99" s="334" t="s">
        <v>234</v>
      </c>
      <c r="S99" s="335">
        <v>152767676</v>
      </c>
      <c r="T99" s="337" t="s">
        <v>230</v>
      </c>
      <c r="U99" s="430">
        <v>1</v>
      </c>
      <c r="V99" s="335" t="s">
        <v>3</v>
      </c>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row>
    <row r="100" spans="1:50" s="66" customFormat="1" ht="13.9">
      <c r="A100" s="29"/>
      <c r="B100" s="163" t="s">
        <v>235</v>
      </c>
      <c r="C100" s="11"/>
      <c r="D100" s="48"/>
      <c r="E100" s="175"/>
      <c r="F100" s="29"/>
      <c r="K100" s="33"/>
      <c r="L100" s="33"/>
      <c r="M100" s="33"/>
      <c r="N100" s="33"/>
      <c r="O100" s="33"/>
      <c r="P100" s="33"/>
      <c r="Q100" s="337">
        <v>99</v>
      </c>
      <c r="R100" s="334" t="s">
        <v>236</v>
      </c>
      <c r="S100" s="335">
        <v>177390158</v>
      </c>
      <c r="T100" s="337" t="s">
        <v>237</v>
      </c>
      <c r="U100" s="430">
        <v>1</v>
      </c>
      <c r="V100" s="335" t="s">
        <v>3</v>
      </c>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row>
    <row r="101" spans="1:50" s="66" customFormat="1" ht="13.9">
      <c r="A101" s="29"/>
      <c r="B101" s="157"/>
      <c r="C101" s="46"/>
      <c r="D101" s="33"/>
      <c r="E101" s="178"/>
      <c r="F101" s="29"/>
      <c r="K101" s="33"/>
      <c r="L101" s="33"/>
      <c r="Q101" s="337">
        <v>100</v>
      </c>
      <c r="R101" s="334" t="s">
        <v>238</v>
      </c>
      <c r="S101" s="335">
        <v>167904337</v>
      </c>
      <c r="T101" s="337" t="s">
        <v>239</v>
      </c>
      <c r="U101" s="430">
        <v>1</v>
      </c>
      <c r="V101" s="336" t="s">
        <v>5</v>
      </c>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row>
    <row r="102" spans="1:50" s="66" customFormat="1" ht="13.9">
      <c r="A102" s="29"/>
      <c r="B102" s="163" t="s">
        <v>240</v>
      </c>
      <c r="C102" s="45">
        <f>SUM(C83,C85,C87,C96,C98,C100)</f>
        <v>84623.400000000009</v>
      </c>
      <c r="D102" s="33"/>
      <c r="E102" s="177">
        <f>SUM(E83,E85,E87,E96,E98,E100)</f>
        <v>88638.200000000012</v>
      </c>
      <c r="F102" s="29"/>
      <c r="H102" s="33"/>
      <c r="K102" s="33"/>
      <c r="L102" s="33"/>
      <c r="Q102" s="337">
        <v>101</v>
      </c>
      <c r="R102" s="334" t="s">
        <v>241</v>
      </c>
      <c r="S102" s="335">
        <v>167909640</v>
      </c>
      <c r="T102" s="337" t="s">
        <v>239</v>
      </c>
      <c r="U102" s="430">
        <v>1</v>
      </c>
      <c r="V102" s="335" t="s">
        <v>12</v>
      </c>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row>
    <row r="103" spans="1:50" s="66" customFormat="1" ht="13.9">
      <c r="A103" s="29"/>
      <c r="B103" s="163"/>
      <c r="C103" s="49"/>
      <c r="D103" s="33"/>
      <c r="E103" s="189"/>
      <c r="F103" s="29"/>
      <c r="H103" s="33"/>
      <c r="I103" s="33"/>
      <c r="J103" s="33"/>
      <c r="K103" s="33"/>
      <c r="L103" s="33"/>
      <c r="Q103" s="337">
        <v>102</v>
      </c>
      <c r="R103" s="334" t="s">
        <v>242</v>
      </c>
      <c r="S103" s="335">
        <v>167922698</v>
      </c>
      <c r="T103" s="337" t="s">
        <v>239</v>
      </c>
      <c r="U103" s="430">
        <v>1</v>
      </c>
      <c r="V103" s="335" t="s">
        <v>3</v>
      </c>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row>
    <row r="104" spans="1:50" ht="13.9">
      <c r="B104" s="163" t="s">
        <v>243</v>
      </c>
      <c r="C104" s="50" t="str">
        <f>IF(ROUND((C72-C102)/2,1)=0,"Balansas",C72-C102)</f>
        <v>Balansas</v>
      </c>
      <c r="D104" s="33"/>
      <c r="E104" s="190" t="str">
        <f>IF(ROUND((E72-E102)/2,1)=0,"Balansas",E72-E102)</f>
        <v>Balansas</v>
      </c>
      <c r="F104" s="29"/>
      <c r="G104" s="33"/>
      <c r="H104" s="33"/>
      <c r="I104" s="33"/>
      <c r="J104" s="33"/>
      <c r="K104" s="33"/>
      <c r="L104" s="33"/>
      <c r="M104" s="33"/>
      <c r="N104" s="33"/>
      <c r="O104" s="33"/>
      <c r="P104" s="33"/>
      <c r="Q104" s="337">
        <v>103</v>
      </c>
      <c r="R104" s="334" t="s">
        <v>244</v>
      </c>
      <c r="S104" s="335">
        <v>167900463</v>
      </c>
      <c r="T104" s="337" t="s">
        <v>239</v>
      </c>
      <c r="U104" s="430">
        <v>1</v>
      </c>
      <c r="V104" s="335" t="s">
        <v>7</v>
      </c>
      <c r="W104" s="33"/>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29"/>
      <c r="AW104" s="29"/>
      <c r="AX104" s="29"/>
    </row>
    <row r="105" spans="1:50" s="66" customFormat="1" ht="13.9">
      <c r="A105" s="29"/>
      <c r="B105" s="157"/>
      <c r="C105" s="33"/>
      <c r="D105" s="33"/>
      <c r="E105" s="173"/>
      <c r="F105" s="29"/>
      <c r="H105" s="33"/>
      <c r="I105" s="33"/>
      <c r="J105" s="33"/>
      <c r="K105" s="33"/>
      <c r="L105" s="33"/>
      <c r="M105" s="33"/>
      <c r="N105" s="33"/>
      <c r="O105" s="33"/>
      <c r="P105" s="33"/>
      <c r="Q105" s="337">
        <v>104</v>
      </c>
      <c r="R105" s="334" t="s">
        <v>245</v>
      </c>
      <c r="S105" s="335">
        <v>152447391</v>
      </c>
      <c r="T105" s="337" t="s">
        <v>246</v>
      </c>
      <c r="U105" s="430">
        <v>0.99660000000000004</v>
      </c>
      <c r="V105" s="335" t="s">
        <v>3</v>
      </c>
      <c r="X105" s="29"/>
      <c r="Y105" s="29"/>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c r="AX105" s="29"/>
    </row>
    <row r="106" spans="1:50" s="66" customFormat="1" ht="13.9">
      <c r="A106" s="29"/>
      <c r="B106" s="191" t="s">
        <v>247</v>
      </c>
      <c r="C106" s="55"/>
      <c r="D106" s="48"/>
      <c r="E106" s="192"/>
      <c r="F106" s="29"/>
      <c r="H106" s="33"/>
      <c r="I106" s="33"/>
      <c r="J106" s="33"/>
      <c r="K106" s="33"/>
      <c r="L106" s="33"/>
      <c r="M106" s="33"/>
      <c r="N106" s="33"/>
      <c r="O106" s="33"/>
      <c r="P106" s="33"/>
      <c r="Q106" s="337">
        <v>105</v>
      </c>
      <c r="R106" s="334" t="s">
        <v>248</v>
      </c>
      <c r="S106" s="335">
        <v>152409729</v>
      </c>
      <c r="T106" s="337" t="s">
        <v>246</v>
      </c>
      <c r="U106" s="430">
        <v>1</v>
      </c>
      <c r="V106" s="336" t="s">
        <v>5</v>
      </c>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row>
    <row r="107" spans="1:50" s="66" customFormat="1" ht="13.9">
      <c r="A107" s="29"/>
      <c r="B107" s="157"/>
      <c r="C107" s="33"/>
      <c r="D107" s="33"/>
      <c r="E107" s="173"/>
      <c r="F107" s="29"/>
      <c r="H107" s="33"/>
      <c r="I107" s="33"/>
      <c r="J107" s="33"/>
      <c r="K107" s="33"/>
      <c r="L107" s="33"/>
      <c r="M107" s="33"/>
      <c r="N107" s="33"/>
      <c r="O107" s="33"/>
      <c r="P107" s="33"/>
      <c r="Q107" s="337">
        <v>106</v>
      </c>
      <c r="R107" s="334" t="s">
        <v>249</v>
      </c>
      <c r="S107" s="335">
        <v>152697886</v>
      </c>
      <c r="T107" s="337" t="s">
        <v>246</v>
      </c>
      <c r="U107" s="430">
        <v>0.99980000000000002</v>
      </c>
      <c r="V107" s="335" t="s">
        <v>12</v>
      </c>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row>
    <row r="108" spans="1:50" ht="37.5" customHeight="1">
      <c r="B108" s="160"/>
      <c r="C108" s="562" t="s">
        <v>84</v>
      </c>
      <c r="D108" s="562"/>
      <c r="E108" s="563"/>
      <c r="F108" s="29"/>
      <c r="G108" s="33"/>
      <c r="H108" s="33"/>
      <c r="I108" s="33"/>
      <c r="J108" s="33"/>
      <c r="K108" s="33"/>
      <c r="L108" s="33"/>
      <c r="M108" s="33"/>
      <c r="N108" s="33"/>
      <c r="O108" s="33"/>
      <c r="P108" s="33"/>
      <c r="Q108" s="337">
        <v>107</v>
      </c>
      <c r="R108" s="334" t="s">
        <v>250</v>
      </c>
      <c r="S108" s="335">
        <v>152492671</v>
      </c>
      <c r="T108" s="337" t="s">
        <v>246</v>
      </c>
      <c r="U108" s="430">
        <v>1</v>
      </c>
      <c r="V108" s="335" t="s">
        <v>46</v>
      </c>
      <c r="W108" s="33"/>
      <c r="X108" s="29"/>
      <c r="Y108" s="29"/>
      <c r="Z108" s="29"/>
      <c r="AA108" s="29"/>
      <c r="AB108" s="29"/>
      <c r="AC108" s="29"/>
      <c r="AD108" s="29"/>
      <c r="AE108" s="29"/>
      <c r="AF108" s="29"/>
      <c r="AG108" s="29"/>
      <c r="AH108" s="29"/>
      <c r="AI108" s="29"/>
      <c r="AJ108" s="29"/>
      <c r="AK108" s="29"/>
      <c r="AL108" s="29"/>
      <c r="AM108" s="29"/>
      <c r="AN108" s="29"/>
      <c r="AO108" s="29"/>
      <c r="AP108" s="29"/>
      <c r="AQ108" s="29"/>
      <c r="AR108" s="29"/>
      <c r="AS108" s="29"/>
      <c r="AT108" s="29"/>
      <c r="AU108" s="29"/>
      <c r="AV108" s="29"/>
      <c r="AW108" s="29"/>
      <c r="AX108" s="29"/>
    </row>
    <row r="109" spans="1:50" ht="24.6" thickBot="1">
      <c r="B109" s="158" t="s">
        <v>251</v>
      </c>
      <c r="C109" s="208" t="str">
        <f>C33</f>
        <v>Praėjęs ataskaitinis laikotarpis 2023 m.</v>
      </c>
      <c r="D109" s="36"/>
      <c r="E109" s="209" t="str">
        <f>E33</f>
        <v>Ataskaitinis laikotarpis 2024 m.</v>
      </c>
      <c r="F109" s="29"/>
      <c r="G109" s="33"/>
      <c r="H109" s="33"/>
      <c r="I109" s="33"/>
      <c r="J109" s="33"/>
      <c r="K109" s="33"/>
      <c r="L109" s="33"/>
      <c r="M109" s="33"/>
      <c r="N109" s="33"/>
      <c r="O109" s="33"/>
      <c r="P109" s="33"/>
      <c r="Q109" s="337">
        <v>108</v>
      </c>
      <c r="R109" s="334" t="s">
        <v>252</v>
      </c>
      <c r="S109" s="335">
        <v>304942928</v>
      </c>
      <c r="T109" s="337" t="s">
        <v>246</v>
      </c>
      <c r="U109" s="431" t="s">
        <v>22</v>
      </c>
      <c r="V109" s="335" t="s">
        <v>46</v>
      </c>
      <c r="W109" s="33"/>
      <c r="X109" s="29"/>
      <c r="Y109" s="29"/>
      <c r="Z109" s="29"/>
      <c r="AA109" s="29"/>
      <c r="AB109" s="29"/>
      <c r="AC109" s="29"/>
      <c r="AD109" s="29"/>
      <c r="AE109" s="29"/>
      <c r="AF109" s="29"/>
      <c r="AG109" s="29"/>
      <c r="AH109" s="29"/>
      <c r="AI109" s="29"/>
      <c r="AJ109" s="29"/>
      <c r="AK109" s="29"/>
      <c r="AL109" s="29"/>
      <c r="AM109" s="29"/>
      <c r="AN109" s="29"/>
      <c r="AO109" s="29"/>
      <c r="AP109" s="29"/>
      <c r="AQ109" s="29"/>
      <c r="AR109" s="29"/>
      <c r="AS109" s="29"/>
      <c r="AT109" s="29"/>
      <c r="AU109" s="29"/>
      <c r="AV109" s="29"/>
      <c r="AW109" s="29"/>
      <c r="AX109" s="29"/>
    </row>
    <row r="110" spans="1:50" ht="13.9">
      <c r="B110" s="193" t="s">
        <v>253</v>
      </c>
      <c r="C110" s="238">
        <v>950.7</v>
      </c>
      <c r="D110" s="48"/>
      <c r="E110" s="360">
        <v>1066381</v>
      </c>
      <c r="F110" s="29"/>
      <c r="G110" s="33"/>
      <c r="H110" s="33" t="s">
        <v>254</v>
      </c>
      <c r="I110" s="33"/>
      <c r="J110" s="33"/>
      <c r="K110" s="33"/>
      <c r="L110" s="33"/>
      <c r="M110" s="33"/>
      <c r="N110" s="33"/>
      <c r="O110" s="33"/>
      <c r="P110" s="33"/>
      <c r="Q110" s="435">
        <v>109</v>
      </c>
      <c r="R110" s="435" t="s">
        <v>255</v>
      </c>
      <c r="S110" s="339">
        <v>147248313</v>
      </c>
      <c r="T110" s="337" t="s">
        <v>256</v>
      </c>
      <c r="U110" s="430">
        <v>0.59370000000000001</v>
      </c>
      <c r="V110" s="336" t="s">
        <v>12</v>
      </c>
      <c r="W110" s="33"/>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row>
    <row r="111" spans="1:50" ht="13.9">
      <c r="B111" s="193" t="s">
        <v>257</v>
      </c>
      <c r="C111" s="282">
        <v>1780.2</v>
      </c>
      <c r="D111" s="33"/>
      <c r="E111" s="361">
        <v>1996.9</v>
      </c>
      <c r="F111" s="29"/>
      <c r="G111" s="33"/>
      <c r="H111" s="33" t="s">
        <v>258</v>
      </c>
      <c r="I111" s="33"/>
      <c r="J111" s="33"/>
      <c r="K111" s="33"/>
      <c r="L111" s="33"/>
      <c r="M111" s="33"/>
      <c r="N111" s="33"/>
      <c r="O111" s="33"/>
      <c r="P111" s="33"/>
      <c r="Q111" s="435">
        <v>110</v>
      </c>
      <c r="R111" s="435" t="s">
        <v>259</v>
      </c>
      <c r="S111" s="339">
        <v>147104754</v>
      </c>
      <c r="T111" s="337" t="s">
        <v>256</v>
      </c>
      <c r="U111" s="430">
        <v>0.94969999999999999</v>
      </c>
      <c r="V111" s="336" t="s">
        <v>3</v>
      </c>
      <c r="W111" s="33"/>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row>
    <row r="112" spans="1:50" ht="14.45">
      <c r="B112" s="193" t="s">
        <v>260</v>
      </c>
      <c r="C112" s="561">
        <v>1141.4000000000001</v>
      </c>
      <c r="D112" s="33"/>
      <c r="E112" s="362">
        <v>0</v>
      </c>
      <c r="F112" s="29"/>
      <c r="G112" s="33"/>
      <c r="H112" s="33"/>
      <c r="I112" s="33"/>
      <c r="J112" s="33"/>
      <c r="K112" s="33"/>
      <c r="L112" s="33"/>
      <c r="M112" s="33"/>
      <c r="N112" s="33"/>
      <c r="O112" s="33"/>
      <c r="P112" s="33"/>
      <c r="Q112" s="337">
        <v>111</v>
      </c>
      <c r="R112" s="334" t="s">
        <v>261</v>
      </c>
      <c r="S112" s="335">
        <v>247025610</v>
      </c>
      <c r="T112" s="337" t="s">
        <v>256</v>
      </c>
      <c r="U112" s="430">
        <v>1</v>
      </c>
      <c r="V112" s="336" t="s">
        <v>5</v>
      </c>
      <c r="W112" s="33"/>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row>
    <row r="113" spans="2:50" ht="24.6">
      <c r="B113" s="194" t="s">
        <v>262</v>
      </c>
      <c r="C113" s="282">
        <v>913.1</v>
      </c>
      <c r="D113" s="47"/>
      <c r="E113" s="362">
        <v>0</v>
      </c>
      <c r="F113" s="29"/>
      <c r="G113" s="33"/>
      <c r="H113" s="33"/>
      <c r="I113" s="33"/>
      <c r="J113" s="33"/>
      <c r="K113" s="33"/>
      <c r="L113" s="33"/>
      <c r="M113" s="33"/>
      <c r="N113" s="33"/>
      <c r="O113" s="33"/>
      <c r="P113" s="33"/>
      <c r="Q113" s="337">
        <v>112</v>
      </c>
      <c r="R113" s="334" t="s">
        <v>263</v>
      </c>
      <c r="S113" s="335">
        <v>147024322</v>
      </c>
      <c r="T113" s="337" t="s">
        <v>256</v>
      </c>
      <c r="U113" s="430">
        <v>1</v>
      </c>
      <c r="V113" s="335" t="s">
        <v>7</v>
      </c>
      <c r="W113" s="33"/>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row>
    <row r="114" spans="2:50" ht="13.9">
      <c r="B114" s="194"/>
      <c r="C114" s="33"/>
      <c r="D114" s="33"/>
      <c r="E114" s="359"/>
      <c r="F114" s="29"/>
      <c r="G114" s="33"/>
      <c r="H114" s="33"/>
      <c r="I114" s="33"/>
      <c r="J114" s="33"/>
      <c r="K114" s="33"/>
      <c r="L114" s="33"/>
      <c r="M114" s="33"/>
      <c r="N114" s="33"/>
      <c r="O114" s="33"/>
      <c r="P114" s="33"/>
      <c r="Q114" s="337">
        <v>113</v>
      </c>
      <c r="R114" s="334" t="s">
        <v>264</v>
      </c>
      <c r="S114" s="335">
        <v>147146714</v>
      </c>
      <c r="T114" s="337" t="s">
        <v>256</v>
      </c>
      <c r="U114" s="430">
        <v>0.77639999999999998</v>
      </c>
      <c r="V114" s="335" t="s">
        <v>72</v>
      </c>
      <c r="W114" s="33"/>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row>
    <row r="115" spans="2:50" ht="24.6" thickBot="1">
      <c r="B115" s="158" t="s">
        <v>265</v>
      </c>
      <c r="C115" s="208" t="str">
        <f>C33</f>
        <v>Praėjęs ataskaitinis laikotarpis 2023 m.</v>
      </c>
      <c r="D115" s="36"/>
      <c r="E115" s="363" t="str">
        <f>E33</f>
        <v>Ataskaitinis laikotarpis 2024 m.</v>
      </c>
      <c r="F115" s="29"/>
      <c r="G115" s="33"/>
      <c r="H115" s="33"/>
      <c r="I115" s="33"/>
      <c r="J115" s="33"/>
      <c r="K115" s="33"/>
      <c r="L115" s="33"/>
      <c r="M115" s="33"/>
      <c r="N115" s="33"/>
      <c r="O115" s="33"/>
      <c r="P115" s="33"/>
      <c r="Q115" s="337">
        <v>114</v>
      </c>
      <c r="R115" s="334" t="s">
        <v>266</v>
      </c>
      <c r="S115" s="335">
        <v>147026330</v>
      </c>
      <c r="T115" s="337" t="s">
        <v>256</v>
      </c>
      <c r="U115" s="430">
        <v>1</v>
      </c>
      <c r="V115" s="336" t="s">
        <v>5</v>
      </c>
      <c r="W115" s="33"/>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row>
    <row r="116" spans="2:50" ht="13.9">
      <c r="B116" s="196" t="s">
        <v>267</v>
      </c>
      <c r="C116" s="59">
        <v>59</v>
      </c>
      <c r="D116" s="132"/>
      <c r="E116" s="364">
        <v>59</v>
      </c>
      <c r="F116" s="29"/>
      <c r="G116" s="33"/>
      <c r="H116" s="33"/>
      <c r="I116" s="33"/>
      <c r="J116" s="33"/>
      <c r="K116" s="33"/>
      <c r="L116" s="33"/>
      <c r="M116" s="33"/>
      <c r="N116" s="33"/>
      <c r="O116" s="33"/>
      <c r="P116" s="33"/>
      <c r="Q116" s="337">
        <v>115</v>
      </c>
      <c r="R116" s="334" t="s">
        <v>268</v>
      </c>
      <c r="S116" s="335">
        <v>247737020</v>
      </c>
      <c r="T116" s="337" t="s">
        <v>256</v>
      </c>
      <c r="U116" s="430">
        <v>0.70399999999999996</v>
      </c>
      <c r="V116" s="335" t="s">
        <v>46</v>
      </c>
      <c r="W116" s="33"/>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29"/>
      <c r="AW116" s="29"/>
      <c r="AX116" s="29"/>
    </row>
    <row r="117" spans="2:50" ht="13.9">
      <c r="B117" s="198" t="s">
        <v>269</v>
      </c>
      <c r="C117" s="60">
        <v>14</v>
      </c>
      <c r="D117" s="47"/>
      <c r="E117" s="362">
        <v>14</v>
      </c>
      <c r="F117" s="29"/>
      <c r="G117" s="33"/>
      <c r="H117" s="33"/>
      <c r="I117" s="33"/>
      <c r="J117" s="33"/>
      <c r="K117" s="33"/>
      <c r="L117" s="33"/>
      <c r="M117" s="33"/>
      <c r="N117" s="33"/>
      <c r="O117" s="33"/>
      <c r="P117" s="33"/>
      <c r="Q117" s="337">
        <v>116</v>
      </c>
      <c r="R117" s="334" t="s">
        <v>270</v>
      </c>
      <c r="S117" s="335">
        <v>147146333</v>
      </c>
      <c r="T117" s="337" t="s">
        <v>256</v>
      </c>
      <c r="U117" s="430">
        <v>1</v>
      </c>
      <c r="V117" s="335" t="s">
        <v>72</v>
      </c>
      <c r="W117" s="33"/>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29"/>
      <c r="AW117" s="29"/>
      <c r="AX117" s="29"/>
    </row>
    <row r="118" spans="2:50" ht="13.9">
      <c r="B118" s="354" t="s">
        <v>271</v>
      </c>
      <c r="C118" s="60">
        <v>59</v>
      </c>
      <c r="D118" s="33"/>
      <c r="E118" s="362">
        <v>60</v>
      </c>
      <c r="F118" s="29"/>
      <c r="G118" s="33"/>
      <c r="H118" s="33"/>
      <c r="I118" s="33"/>
      <c r="J118" s="33"/>
      <c r="K118" s="33"/>
      <c r="L118" s="33"/>
      <c r="M118" s="33"/>
      <c r="N118" s="33"/>
      <c r="O118" s="33"/>
      <c r="P118" s="33"/>
      <c r="Q118" s="435">
        <v>117</v>
      </c>
      <c r="R118" s="435" t="s">
        <v>272</v>
      </c>
      <c r="S118" s="339">
        <v>300127004</v>
      </c>
      <c r="T118" s="337" t="s">
        <v>256</v>
      </c>
      <c r="U118" s="430">
        <v>0.39789999999999998</v>
      </c>
      <c r="V118" s="336" t="s">
        <v>17</v>
      </c>
      <c r="W118" s="33"/>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row>
    <row r="119" spans="2:50" ht="13.9">
      <c r="B119" s="196" t="s">
        <v>273</v>
      </c>
      <c r="C119" s="356">
        <v>43</v>
      </c>
      <c r="D119" s="357"/>
      <c r="E119" s="365">
        <v>42.8</v>
      </c>
      <c r="F119" s="29"/>
      <c r="G119" s="33"/>
      <c r="H119" s="33"/>
      <c r="I119" s="33"/>
      <c r="J119" s="33"/>
      <c r="K119" s="33"/>
      <c r="L119" s="33"/>
      <c r="M119" s="33"/>
      <c r="N119" s="33"/>
      <c r="O119" s="33"/>
      <c r="P119" s="33"/>
      <c r="Q119" s="337">
        <v>118</v>
      </c>
      <c r="R119" s="334" t="s">
        <v>274</v>
      </c>
      <c r="S119" s="335">
        <v>169236961</v>
      </c>
      <c r="T119" s="337" t="s">
        <v>275</v>
      </c>
      <c r="U119" s="430">
        <v>1</v>
      </c>
      <c r="V119" s="335" t="s">
        <v>3</v>
      </c>
      <c r="W119" s="33"/>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row>
    <row r="120" spans="2:50" ht="14.45" thickBot="1">
      <c r="B120" s="158" t="s">
        <v>276</v>
      </c>
      <c r="C120" s="36"/>
      <c r="D120" s="36"/>
      <c r="E120" s="366"/>
      <c r="F120" s="29"/>
      <c r="G120" s="33"/>
      <c r="H120" s="33"/>
      <c r="I120" s="33"/>
      <c r="J120" s="33"/>
      <c r="K120" s="33"/>
      <c r="L120" s="33"/>
      <c r="M120" s="33"/>
      <c r="N120" s="33"/>
      <c r="O120" s="33"/>
      <c r="P120" s="33"/>
      <c r="Q120" s="337">
        <v>119</v>
      </c>
      <c r="R120" s="334" t="s">
        <v>277</v>
      </c>
      <c r="S120" s="335">
        <v>169139957</v>
      </c>
      <c r="T120" s="337" t="s">
        <v>275</v>
      </c>
      <c r="U120" s="430">
        <v>1</v>
      </c>
      <c r="V120" s="335" t="s">
        <v>7</v>
      </c>
      <c r="W120" s="33"/>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row>
    <row r="121" spans="2:50" ht="50.25" customHeight="1">
      <c r="B121" s="201" t="s">
        <v>278</v>
      </c>
      <c r="C121" s="594"/>
      <c r="D121" s="594"/>
      <c r="E121" s="595"/>
      <c r="F121" s="29"/>
      <c r="G121" s="33"/>
      <c r="H121" s="33"/>
      <c r="I121" s="33"/>
      <c r="J121" s="33"/>
      <c r="K121" s="33"/>
      <c r="L121" s="33"/>
      <c r="M121" s="33"/>
      <c r="N121" s="33"/>
      <c r="O121" s="33"/>
      <c r="P121" s="33"/>
      <c r="Q121" s="337">
        <v>120</v>
      </c>
      <c r="R121" s="334" t="s">
        <v>279</v>
      </c>
      <c r="S121" s="335">
        <v>169167554</v>
      </c>
      <c r="T121" s="337" t="s">
        <v>275</v>
      </c>
      <c r="U121" s="430">
        <v>1</v>
      </c>
      <c r="V121" s="335" t="s">
        <v>46</v>
      </c>
      <c r="W121" s="33"/>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row>
    <row r="122" spans="2:50" ht="14.45" thickBot="1">
      <c r="B122" s="233"/>
      <c r="C122" s="52"/>
      <c r="D122" s="52"/>
      <c r="E122" s="358"/>
      <c r="F122" s="29"/>
      <c r="G122" s="33"/>
      <c r="H122" s="33"/>
      <c r="I122" s="33"/>
      <c r="J122" s="33"/>
      <c r="K122" s="33"/>
      <c r="L122" s="33"/>
      <c r="M122" s="33"/>
      <c r="N122" s="33"/>
      <c r="O122" s="33"/>
      <c r="P122" s="33"/>
      <c r="Q122" s="337">
        <v>121</v>
      </c>
      <c r="R122" s="334" t="s">
        <v>280</v>
      </c>
      <c r="S122" s="335">
        <v>169176222</v>
      </c>
      <c r="T122" s="337" t="s">
        <v>275</v>
      </c>
      <c r="U122" s="430">
        <v>1</v>
      </c>
      <c r="V122" s="335" t="s">
        <v>72</v>
      </c>
      <c r="W122" s="33"/>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row>
    <row r="123" spans="2:50" ht="13.9">
      <c r="B123" s="200"/>
      <c r="C123" s="33"/>
      <c r="D123" s="33"/>
      <c r="E123" s="359"/>
      <c r="F123" s="29"/>
      <c r="G123" s="33"/>
      <c r="H123" s="33"/>
      <c r="I123" s="33"/>
      <c r="J123" s="33"/>
      <c r="K123" s="33"/>
      <c r="L123" s="33"/>
      <c r="M123" s="33"/>
      <c r="N123" s="33"/>
      <c r="O123" s="33"/>
      <c r="P123" s="33"/>
      <c r="Q123" s="337">
        <v>122</v>
      </c>
      <c r="R123" s="334" t="s">
        <v>281</v>
      </c>
      <c r="S123" s="335">
        <v>271042320</v>
      </c>
      <c r="T123" s="337" t="s">
        <v>282</v>
      </c>
      <c r="U123" s="431" t="s">
        <v>22</v>
      </c>
      <c r="V123" s="335" t="s">
        <v>72</v>
      </c>
      <c r="W123" s="33"/>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row>
    <row r="124" spans="2:50" ht="13.9">
      <c r="B124" s="157"/>
      <c r="C124" s="33"/>
      <c r="D124" s="33"/>
      <c r="E124" s="359"/>
      <c r="F124" s="29"/>
      <c r="G124" s="33"/>
      <c r="H124" s="33"/>
      <c r="I124" s="33"/>
      <c r="J124" s="33"/>
      <c r="K124" s="33"/>
      <c r="L124" s="33"/>
      <c r="M124" s="33"/>
      <c r="N124" s="33"/>
      <c r="O124" s="33"/>
      <c r="P124" s="33"/>
      <c r="Q124" s="337">
        <v>123</v>
      </c>
      <c r="R124" s="334" t="s">
        <v>283</v>
      </c>
      <c r="S124" s="335">
        <v>269814430</v>
      </c>
      <c r="T124" s="337" t="s">
        <v>282</v>
      </c>
      <c r="U124" s="430">
        <v>1</v>
      </c>
      <c r="V124" s="335" t="s">
        <v>7</v>
      </c>
      <c r="W124" s="33"/>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row>
    <row r="125" spans="2:50" ht="13.9">
      <c r="B125" s="142" t="s">
        <v>284</v>
      </c>
      <c r="C125" s="82"/>
      <c r="D125" s="82"/>
      <c r="E125" s="299"/>
      <c r="F125" s="29"/>
      <c r="G125" s="33"/>
      <c r="H125" s="33"/>
      <c r="I125" s="33"/>
      <c r="J125" s="33"/>
      <c r="K125" s="33"/>
      <c r="L125" s="33"/>
      <c r="M125" s="33"/>
      <c r="N125" s="33"/>
      <c r="O125" s="33"/>
      <c r="P125" s="33"/>
      <c r="Q125" s="337">
        <v>124</v>
      </c>
      <c r="R125" s="334" t="s">
        <v>285</v>
      </c>
      <c r="S125" s="335">
        <v>170535455</v>
      </c>
      <c r="T125" s="337" t="s">
        <v>282</v>
      </c>
      <c r="U125" s="430">
        <v>1</v>
      </c>
      <c r="V125" s="335" t="s">
        <v>12</v>
      </c>
      <c r="W125" s="33"/>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row>
    <row r="126" spans="2:50" ht="13.9">
      <c r="B126" s="157" t="s">
        <v>286</v>
      </c>
      <c r="C126" s="600"/>
      <c r="D126" s="600"/>
      <c r="E126" s="601"/>
      <c r="F126" s="29"/>
      <c r="G126" s="33"/>
      <c r="H126" s="33"/>
      <c r="I126" s="33"/>
      <c r="J126" s="33"/>
      <c r="K126" s="33"/>
      <c r="L126" s="33"/>
      <c r="M126" s="33"/>
      <c r="N126" s="33"/>
      <c r="O126" s="33"/>
      <c r="P126" s="33"/>
      <c r="Q126" s="337">
        <v>125</v>
      </c>
      <c r="R126" s="334" t="s">
        <v>287</v>
      </c>
      <c r="S126" s="335">
        <v>169845485</v>
      </c>
      <c r="T126" s="337" t="s">
        <v>282</v>
      </c>
      <c r="U126" s="430">
        <v>1</v>
      </c>
      <c r="V126" s="335" t="s">
        <v>3</v>
      </c>
      <c r="W126" s="33"/>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row>
    <row r="127" spans="2:50" ht="13.9">
      <c r="B127" s="157" t="s">
        <v>288</v>
      </c>
      <c r="C127" s="602" t="s">
        <v>289</v>
      </c>
      <c r="D127" s="602"/>
      <c r="E127" s="603"/>
      <c r="F127" s="29"/>
      <c r="G127" s="33"/>
      <c r="H127" s="33"/>
      <c r="I127" s="33"/>
      <c r="J127" s="33"/>
      <c r="K127" s="33"/>
      <c r="L127" s="33"/>
      <c r="M127" s="33"/>
      <c r="N127" s="33"/>
      <c r="O127" s="33"/>
      <c r="P127" s="33"/>
      <c r="Q127" s="337">
        <v>126</v>
      </c>
      <c r="R127" s="334" t="s">
        <v>290</v>
      </c>
      <c r="S127" s="335">
        <v>170759250</v>
      </c>
      <c r="T127" s="337" t="s">
        <v>291</v>
      </c>
      <c r="U127" s="430">
        <v>0.96926000000000001</v>
      </c>
      <c r="V127" s="335" t="s">
        <v>12</v>
      </c>
      <c r="W127" s="33"/>
      <c r="X127" s="29"/>
      <c r="Y127" s="29"/>
      <c r="Z127" s="29"/>
      <c r="AA127" s="29"/>
      <c r="AB127" s="29"/>
      <c r="AC127" s="29"/>
      <c r="AD127" s="29"/>
      <c r="AE127" s="29"/>
      <c r="AF127" s="29"/>
      <c r="AG127" s="29"/>
      <c r="AH127" s="29"/>
      <c r="AI127" s="29"/>
      <c r="AJ127" s="29"/>
      <c r="AK127" s="29"/>
      <c r="AL127" s="29"/>
      <c r="AM127" s="29"/>
      <c r="AN127" s="29"/>
      <c r="AO127" s="29"/>
      <c r="AP127" s="29"/>
      <c r="AQ127" s="29"/>
      <c r="AR127" s="29"/>
      <c r="AS127" s="29"/>
      <c r="AT127" s="29"/>
      <c r="AU127" s="29"/>
      <c r="AV127" s="29"/>
      <c r="AW127" s="29"/>
      <c r="AX127" s="29"/>
    </row>
    <row r="128" spans="2:50" ht="15.75" customHeight="1">
      <c r="B128" s="203" t="s">
        <v>292</v>
      </c>
      <c r="C128" s="590" t="s">
        <v>293</v>
      </c>
      <c r="D128" s="590"/>
      <c r="E128" s="591"/>
      <c r="F128" s="29"/>
      <c r="G128" s="33"/>
      <c r="H128" s="33"/>
      <c r="I128" s="33"/>
      <c r="J128" s="33"/>
      <c r="K128" s="33"/>
      <c r="L128" s="33"/>
      <c r="M128" s="33"/>
      <c r="N128" s="33"/>
      <c r="O128" s="33"/>
      <c r="P128" s="33"/>
      <c r="Q128" s="337">
        <v>127</v>
      </c>
      <c r="R128" s="334" t="s">
        <v>294</v>
      </c>
      <c r="S128" s="335">
        <v>170639781</v>
      </c>
      <c r="T128" s="337" t="s">
        <v>291</v>
      </c>
      <c r="U128" s="430">
        <v>1</v>
      </c>
      <c r="V128" s="335" t="s">
        <v>3</v>
      </c>
      <c r="W128" s="33"/>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row>
    <row r="129" spans="2:51" ht="13.9">
      <c r="B129" s="204" t="s">
        <v>295</v>
      </c>
      <c r="C129" s="592"/>
      <c r="D129" s="592"/>
      <c r="E129" s="593"/>
      <c r="F129" s="29"/>
      <c r="G129" s="33"/>
      <c r="H129" s="33"/>
      <c r="I129" s="33"/>
      <c r="J129" s="33"/>
      <c r="K129" s="33"/>
      <c r="L129" s="33"/>
      <c r="M129" s="33"/>
      <c r="N129" s="33"/>
      <c r="O129" s="33"/>
      <c r="P129" s="33"/>
      <c r="Q129" s="337">
        <v>128</v>
      </c>
      <c r="R129" s="334" t="s">
        <v>296</v>
      </c>
      <c r="S129" s="335">
        <v>170609076</v>
      </c>
      <c r="T129" s="337" t="s">
        <v>291</v>
      </c>
      <c r="U129" s="430">
        <v>1</v>
      </c>
      <c r="V129" s="335" t="s">
        <v>72</v>
      </c>
      <c r="W129" s="33"/>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row>
    <row r="130" spans="2:51" ht="14.45" thickBot="1">
      <c r="B130" s="205"/>
      <c r="C130" s="206"/>
      <c r="D130" s="206"/>
      <c r="E130" s="207"/>
      <c r="F130" s="29"/>
      <c r="G130" s="33"/>
      <c r="H130" s="33"/>
      <c r="I130" s="33"/>
      <c r="J130" s="33"/>
      <c r="K130" s="33"/>
      <c r="L130" s="33"/>
      <c r="M130" s="33"/>
      <c r="N130" s="33"/>
      <c r="O130" s="33"/>
      <c r="P130" s="33"/>
      <c r="Q130" s="337">
        <v>129</v>
      </c>
      <c r="R130" s="334" t="s">
        <v>297</v>
      </c>
      <c r="S130" s="335">
        <v>271278580</v>
      </c>
      <c r="T130" s="337" t="s">
        <v>298</v>
      </c>
      <c r="U130" s="430">
        <v>1</v>
      </c>
      <c r="V130" s="335" t="s">
        <v>7</v>
      </c>
      <c r="W130" s="33"/>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row>
    <row r="131" spans="2:51" ht="13.9">
      <c r="F131" s="29"/>
      <c r="G131" s="29"/>
      <c r="H131" s="33"/>
      <c r="I131" s="33"/>
      <c r="J131" s="33"/>
      <c r="K131" s="33"/>
      <c r="L131" s="33"/>
      <c r="M131" s="33"/>
      <c r="N131" s="33"/>
      <c r="O131" s="33"/>
      <c r="P131" s="33"/>
      <c r="Q131" s="337">
        <v>130</v>
      </c>
      <c r="R131" s="334" t="s">
        <v>299</v>
      </c>
      <c r="S131" s="335">
        <v>171444859</v>
      </c>
      <c r="T131" s="337" t="s">
        <v>298</v>
      </c>
      <c r="U131" s="430">
        <v>0.99139999999999995</v>
      </c>
      <c r="V131" s="335" t="s">
        <v>12</v>
      </c>
      <c r="W131" s="33"/>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row>
    <row r="132" spans="2:51" ht="13.9">
      <c r="F132" s="29"/>
      <c r="G132" s="29"/>
      <c r="H132" s="33"/>
      <c r="I132" s="33"/>
      <c r="J132" s="33"/>
      <c r="K132" s="33"/>
      <c r="L132" s="33"/>
      <c r="M132" s="33"/>
      <c r="N132" s="33"/>
      <c r="O132" s="33"/>
      <c r="P132" s="33"/>
      <c r="Q132" s="337">
        <v>131</v>
      </c>
      <c r="R132" s="334" t="s">
        <v>300</v>
      </c>
      <c r="S132" s="335">
        <v>171265176</v>
      </c>
      <c r="T132" s="337" t="s">
        <v>298</v>
      </c>
      <c r="U132" s="430">
        <v>1</v>
      </c>
      <c r="V132" s="335" t="s">
        <v>3</v>
      </c>
      <c r="W132" s="33"/>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row>
    <row r="133" spans="2:51" ht="13.9">
      <c r="F133" s="29"/>
      <c r="G133" s="29"/>
      <c r="H133" s="33"/>
      <c r="I133" s="33"/>
      <c r="J133" s="33"/>
      <c r="K133" s="33"/>
      <c r="L133" s="33"/>
      <c r="M133" s="33"/>
      <c r="N133" s="33"/>
      <c r="O133" s="33"/>
      <c r="P133" s="33"/>
      <c r="Q133" s="337">
        <v>132</v>
      </c>
      <c r="R133" s="334" t="s">
        <v>301</v>
      </c>
      <c r="S133" s="335">
        <v>172412113</v>
      </c>
      <c r="T133" s="337" t="s">
        <v>302</v>
      </c>
      <c r="U133" s="430">
        <v>1</v>
      </c>
      <c r="V133" s="335" t="s">
        <v>12</v>
      </c>
      <c r="W133" s="33"/>
      <c r="X133" s="29"/>
      <c r="Y133" s="29"/>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29"/>
      <c r="AW133" s="29"/>
      <c r="AX133" s="29"/>
    </row>
    <row r="134" spans="2:51" ht="13.9">
      <c r="F134" s="29"/>
      <c r="G134" s="29"/>
      <c r="H134" s="29"/>
      <c r="I134" s="29"/>
      <c r="J134" s="29"/>
      <c r="K134" s="29"/>
      <c r="L134" s="33"/>
      <c r="M134" s="33"/>
      <c r="N134" s="33"/>
      <c r="O134" s="33"/>
      <c r="P134" s="33"/>
      <c r="Q134" s="337">
        <v>133</v>
      </c>
      <c r="R134" s="334" t="s">
        <v>303</v>
      </c>
      <c r="S134" s="335">
        <v>172380181</v>
      </c>
      <c r="T134" s="337" t="s">
        <v>302</v>
      </c>
      <c r="U134" s="430">
        <v>1</v>
      </c>
      <c r="V134" s="335" t="s">
        <v>3</v>
      </c>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row>
    <row r="135" spans="2:51" ht="13.9">
      <c r="F135" s="29"/>
      <c r="G135" s="29"/>
      <c r="H135" s="29"/>
      <c r="I135" s="29"/>
      <c r="J135" s="29"/>
      <c r="K135" s="29"/>
      <c r="L135" s="29"/>
      <c r="M135" s="29"/>
      <c r="N135" s="29"/>
      <c r="O135" s="29"/>
      <c r="P135" s="29"/>
      <c r="Q135" s="337">
        <v>134</v>
      </c>
      <c r="R135" s="334" t="s">
        <v>304</v>
      </c>
      <c r="S135" s="335">
        <v>172247665</v>
      </c>
      <c r="T135" s="337" t="s">
        <v>302</v>
      </c>
      <c r="U135" s="430">
        <v>1</v>
      </c>
      <c r="V135" s="335" t="s">
        <v>7</v>
      </c>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row>
    <row r="136" spans="2:51" ht="13.9">
      <c r="F136" s="29"/>
      <c r="G136" s="29"/>
      <c r="H136" s="29"/>
      <c r="I136" s="29"/>
      <c r="J136" s="29"/>
      <c r="K136" s="29"/>
      <c r="L136" s="29"/>
      <c r="M136" s="29"/>
      <c r="N136" s="29"/>
      <c r="O136" s="29"/>
      <c r="P136" s="29"/>
      <c r="Q136" s="337">
        <v>135</v>
      </c>
      <c r="R136" s="334" t="s">
        <v>305</v>
      </c>
      <c r="S136" s="335">
        <v>172208281</v>
      </c>
      <c r="T136" s="337" t="s">
        <v>302</v>
      </c>
      <c r="U136" s="430">
        <v>1</v>
      </c>
      <c r="V136" s="336" t="s">
        <v>5</v>
      </c>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row>
    <row r="137" spans="2:51" ht="13.9">
      <c r="F137" s="29"/>
      <c r="G137" s="29"/>
      <c r="H137" s="33"/>
      <c r="I137" s="33"/>
      <c r="J137" s="33"/>
      <c r="K137" s="33"/>
      <c r="L137" s="29"/>
      <c r="M137" s="29"/>
      <c r="N137" s="29"/>
      <c r="O137" s="29"/>
      <c r="P137" s="29"/>
      <c r="Q137" s="337">
        <v>136</v>
      </c>
      <c r="R137" s="334" t="s">
        <v>306</v>
      </c>
      <c r="S137" s="335">
        <v>171668992</v>
      </c>
      <c r="T137" s="337" t="s">
        <v>307</v>
      </c>
      <c r="U137" s="430">
        <v>1</v>
      </c>
      <c r="V137" s="335" t="s">
        <v>30</v>
      </c>
      <c r="W137" s="33"/>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row>
    <row r="138" spans="2:51" ht="13.9">
      <c r="F138" s="29"/>
      <c r="G138" s="29"/>
      <c r="H138" s="33"/>
      <c r="I138" s="33"/>
      <c r="J138" s="33"/>
      <c r="K138" s="33"/>
      <c r="L138" s="33"/>
      <c r="M138" s="33"/>
      <c r="N138" s="33"/>
      <c r="O138" s="33"/>
      <c r="P138" s="33"/>
      <c r="Q138" s="337">
        <v>137</v>
      </c>
      <c r="R138" s="334" t="s">
        <v>308</v>
      </c>
      <c r="S138" s="335">
        <v>173741535</v>
      </c>
      <c r="T138" s="337" t="s">
        <v>309</v>
      </c>
      <c r="U138" s="430">
        <v>1</v>
      </c>
      <c r="V138" s="335" t="s">
        <v>3</v>
      </c>
      <c r="W138" s="33"/>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row>
    <row r="139" spans="2:51" ht="13.9">
      <c r="F139" s="29"/>
      <c r="G139" s="29"/>
      <c r="H139" s="33"/>
      <c r="I139" s="33"/>
      <c r="J139" s="33"/>
      <c r="K139" s="33"/>
      <c r="L139" s="33"/>
      <c r="M139" s="33"/>
      <c r="N139" s="33"/>
      <c r="O139" s="33"/>
      <c r="P139" s="33"/>
      <c r="Q139" s="337">
        <v>138</v>
      </c>
      <c r="R139" s="334" t="s">
        <v>310</v>
      </c>
      <c r="S139" s="335">
        <v>173053453</v>
      </c>
      <c r="T139" s="337" t="s">
        <v>309</v>
      </c>
      <c r="U139" s="430">
        <v>1</v>
      </c>
      <c r="V139" s="335" t="s">
        <v>7</v>
      </c>
      <c r="W139" s="33"/>
      <c r="X139" s="29"/>
      <c r="Y139" s="29"/>
      <c r="Z139" s="29"/>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c r="AW139" s="29"/>
      <c r="AX139" s="29"/>
      <c r="AY139" s="29"/>
    </row>
    <row r="140" spans="2:51" ht="69">
      <c r="F140" s="29"/>
      <c r="G140" s="29"/>
      <c r="H140" s="33"/>
      <c r="I140" s="33"/>
      <c r="J140" s="33"/>
      <c r="K140" s="33"/>
      <c r="L140" s="33"/>
      <c r="M140" s="33"/>
      <c r="N140" s="33"/>
      <c r="O140" s="33"/>
      <c r="P140" s="33"/>
      <c r="Q140" s="337">
        <v>139</v>
      </c>
      <c r="R140" s="334" t="s">
        <v>311</v>
      </c>
      <c r="S140" s="335">
        <v>173000664</v>
      </c>
      <c r="T140" s="337" t="s">
        <v>309</v>
      </c>
      <c r="U140" s="430">
        <v>0.9083</v>
      </c>
      <c r="V140" s="343" t="s">
        <v>30</v>
      </c>
      <c r="W140" s="33"/>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c r="AW140" s="29"/>
      <c r="AX140" s="29"/>
      <c r="AY140" s="29"/>
    </row>
    <row r="141" spans="2:51" ht="13.9">
      <c r="F141" s="29"/>
      <c r="G141" s="29"/>
      <c r="H141" s="33"/>
      <c r="I141" s="33"/>
      <c r="J141" s="33"/>
      <c r="K141" s="33"/>
      <c r="L141" s="33"/>
      <c r="M141" s="33"/>
      <c r="N141" s="33"/>
      <c r="O141" s="33"/>
      <c r="P141" s="33"/>
      <c r="Q141" s="337">
        <v>140</v>
      </c>
      <c r="R141" s="334" t="s">
        <v>312</v>
      </c>
      <c r="S141" s="335">
        <v>273889830</v>
      </c>
      <c r="T141" s="337" t="s">
        <v>313</v>
      </c>
      <c r="U141" s="430">
        <v>1</v>
      </c>
      <c r="V141" s="335" t="s">
        <v>12</v>
      </c>
      <c r="W141" s="33"/>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row>
    <row r="142" spans="2:51" ht="13.9">
      <c r="F142" s="29"/>
      <c r="G142" s="29"/>
      <c r="H142" s="33"/>
      <c r="I142" s="33"/>
      <c r="J142" s="33"/>
      <c r="K142" s="33"/>
      <c r="L142" s="33"/>
      <c r="M142" s="33"/>
      <c r="N142" s="33"/>
      <c r="O142" s="33"/>
      <c r="P142" s="33"/>
      <c r="Q142" s="337">
        <v>141</v>
      </c>
      <c r="R142" s="334" t="s">
        <v>314</v>
      </c>
      <c r="S142" s="335">
        <v>173820527</v>
      </c>
      <c r="T142" s="337" t="s">
        <v>313</v>
      </c>
      <c r="U142" s="430">
        <v>1</v>
      </c>
      <c r="V142" s="335" t="s">
        <v>3</v>
      </c>
      <c r="W142" s="33"/>
      <c r="X142" s="29"/>
      <c r="Y142" s="29"/>
      <c r="Z142" s="29"/>
      <c r="AA142" s="29"/>
      <c r="AB142" s="29"/>
      <c r="AC142" s="29"/>
      <c r="AD142" s="29"/>
      <c r="AE142" s="29"/>
      <c r="AF142" s="29"/>
      <c r="AG142" s="29"/>
      <c r="AH142" s="29"/>
      <c r="AI142" s="29"/>
      <c r="AJ142" s="29"/>
      <c r="AK142" s="29"/>
      <c r="AL142" s="29"/>
      <c r="AM142" s="29"/>
      <c r="AN142" s="29"/>
      <c r="AO142" s="29"/>
      <c r="AP142" s="29"/>
      <c r="AQ142" s="29"/>
      <c r="AR142" s="29"/>
      <c r="AS142" s="29"/>
      <c r="AT142" s="29"/>
      <c r="AU142" s="29"/>
      <c r="AV142" s="29"/>
      <c r="AW142" s="29"/>
      <c r="AX142" s="29"/>
      <c r="AY142" s="29"/>
    </row>
    <row r="143" spans="2:51" ht="13.9">
      <c r="F143" s="29"/>
      <c r="G143" s="29"/>
      <c r="H143" s="33"/>
      <c r="I143" s="33"/>
      <c r="J143" s="33"/>
      <c r="K143" s="33"/>
      <c r="L143" s="33"/>
      <c r="M143" s="33"/>
      <c r="N143" s="33"/>
      <c r="O143" s="33"/>
      <c r="P143" s="33"/>
      <c r="Q143" s="337">
        <v>142</v>
      </c>
      <c r="R143" s="334" t="s">
        <v>315</v>
      </c>
      <c r="S143" s="335">
        <v>173935878</v>
      </c>
      <c r="T143" s="337" t="s">
        <v>313</v>
      </c>
      <c r="U143" s="430">
        <v>1</v>
      </c>
      <c r="V143" s="335" t="s">
        <v>7</v>
      </c>
      <c r="W143" s="33"/>
      <c r="X143" s="29"/>
      <c r="Y143" s="29"/>
      <c r="Z143" s="29"/>
      <c r="AA143" s="29"/>
      <c r="AB143" s="29"/>
      <c r="AC143" s="29"/>
      <c r="AD143" s="29"/>
      <c r="AE143" s="29"/>
      <c r="AF143" s="29"/>
      <c r="AG143" s="29"/>
      <c r="AH143" s="29"/>
      <c r="AI143" s="29"/>
      <c r="AJ143" s="29"/>
      <c r="AK143" s="29"/>
      <c r="AL143" s="29"/>
      <c r="AM143" s="29"/>
      <c r="AN143" s="29"/>
      <c r="AO143" s="29"/>
      <c r="AP143" s="29"/>
      <c r="AQ143" s="29"/>
      <c r="AR143" s="29"/>
      <c r="AS143" s="29"/>
      <c r="AT143" s="29"/>
      <c r="AU143" s="29"/>
      <c r="AV143" s="29"/>
      <c r="AW143" s="29"/>
      <c r="AX143" s="29"/>
      <c r="AY143" s="29"/>
    </row>
    <row r="144" spans="2:51" ht="13.9">
      <c r="F144" s="29"/>
      <c r="G144" s="29"/>
      <c r="H144" s="29"/>
      <c r="I144" s="29"/>
      <c r="J144" s="29"/>
      <c r="K144" s="29"/>
      <c r="L144" s="33"/>
      <c r="M144" s="33"/>
      <c r="N144" s="33"/>
      <c r="O144" s="33"/>
      <c r="P144" s="33"/>
      <c r="Q144" s="337">
        <v>143</v>
      </c>
      <c r="R144" s="334" t="s">
        <v>316</v>
      </c>
      <c r="S144" s="335">
        <v>174409393</v>
      </c>
      <c r="T144" s="337" t="s">
        <v>317</v>
      </c>
      <c r="U144" s="430">
        <v>1</v>
      </c>
      <c r="V144" s="335" t="s">
        <v>12</v>
      </c>
      <c r="W144" s="33"/>
      <c r="X144" s="29"/>
      <c r="Y144" s="29"/>
      <c r="Z144" s="29"/>
      <c r="AA144" s="29"/>
      <c r="AB144" s="29"/>
      <c r="AC144" s="29"/>
      <c r="AD144" s="29"/>
      <c r="AE144" s="29"/>
      <c r="AF144" s="29"/>
      <c r="AG144" s="29"/>
      <c r="AH144" s="29"/>
      <c r="AI144" s="29"/>
      <c r="AJ144" s="29"/>
      <c r="AK144" s="29"/>
      <c r="AL144" s="29"/>
      <c r="AM144" s="29"/>
      <c r="AN144" s="29"/>
      <c r="AO144" s="29"/>
      <c r="AP144" s="29"/>
      <c r="AQ144" s="29"/>
      <c r="AR144" s="29"/>
      <c r="AS144" s="29"/>
      <c r="AT144" s="29"/>
      <c r="AU144" s="29"/>
      <c r="AV144" s="29"/>
      <c r="AW144" s="29"/>
      <c r="AX144" s="29"/>
      <c r="AY144" s="29"/>
    </row>
    <row r="145" spans="6:51" ht="13.9">
      <c r="F145" s="29"/>
      <c r="G145" s="29"/>
      <c r="H145" s="29"/>
      <c r="I145" s="29"/>
      <c r="J145" s="29"/>
      <c r="K145" s="29"/>
      <c r="L145" s="29"/>
      <c r="M145" s="29"/>
      <c r="N145" s="29"/>
      <c r="O145" s="29"/>
      <c r="P145" s="29"/>
      <c r="Q145" s="337">
        <v>144</v>
      </c>
      <c r="R145" s="334" t="s">
        <v>318</v>
      </c>
      <c r="S145" s="335">
        <v>174264880</v>
      </c>
      <c r="T145" s="337" t="s">
        <v>317</v>
      </c>
      <c r="U145" s="430">
        <v>1</v>
      </c>
      <c r="V145" s="335" t="s">
        <v>3</v>
      </c>
      <c r="W145" s="33"/>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row>
    <row r="146" spans="6:51" ht="13.9">
      <c r="F146" s="29"/>
      <c r="G146" s="29"/>
      <c r="H146" s="29"/>
      <c r="I146" s="29"/>
      <c r="J146" s="29"/>
      <c r="K146" s="29"/>
      <c r="L146" s="29"/>
      <c r="M146" s="29"/>
      <c r="N146" s="29"/>
      <c r="O146" s="29"/>
      <c r="P146" s="29"/>
      <c r="Q146" s="337">
        <v>145</v>
      </c>
      <c r="R146" s="334" t="s">
        <v>319</v>
      </c>
      <c r="S146" s="335">
        <v>174273897</v>
      </c>
      <c r="T146" s="337" t="s">
        <v>317</v>
      </c>
      <c r="U146" s="430">
        <v>1</v>
      </c>
      <c r="V146" s="335" t="s">
        <v>7</v>
      </c>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row>
    <row r="147" spans="6:51" ht="13.9">
      <c r="F147" s="29"/>
      <c r="G147" s="29"/>
      <c r="H147" s="29"/>
      <c r="I147" s="29"/>
      <c r="J147" s="29"/>
      <c r="K147" s="29"/>
      <c r="L147" s="29"/>
      <c r="M147" s="29"/>
      <c r="N147" s="29"/>
      <c r="O147" s="29"/>
      <c r="P147" s="29"/>
      <c r="Q147" s="337">
        <v>146</v>
      </c>
      <c r="R147" s="334" t="s">
        <v>320</v>
      </c>
      <c r="S147" s="335">
        <v>174206197</v>
      </c>
      <c r="T147" s="337" t="s">
        <v>317</v>
      </c>
      <c r="U147" s="430">
        <v>1</v>
      </c>
      <c r="V147" s="335" t="s">
        <v>46</v>
      </c>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row>
    <row r="148" spans="6:51" ht="13.9">
      <c r="F148" s="29"/>
      <c r="G148" s="29"/>
      <c r="H148" s="33"/>
      <c r="I148" s="33"/>
      <c r="J148" s="33"/>
      <c r="K148" s="33"/>
      <c r="L148" s="29"/>
      <c r="M148" s="29"/>
      <c r="N148" s="29"/>
      <c r="O148" s="29"/>
      <c r="P148" s="29"/>
      <c r="Q148" s="337">
        <v>147</v>
      </c>
      <c r="R148" s="334" t="s">
        <v>321</v>
      </c>
      <c r="S148" s="335">
        <v>174919318</v>
      </c>
      <c r="T148" s="337" t="s">
        <v>322</v>
      </c>
      <c r="U148" s="430">
        <v>1</v>
      </c>
      <c r="V148" s="335" t="s">
        <v>7</v>
      </c>
      <c r="W148" s="33"/>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row>
    <row r="149" spans="6:51" ht="13.9">
      <c r="F149" s="29"/>
      <c r="G149" s="29"/>
      <c r="H149" s="33"/>
      <c r="I149" s="33"/>
      <c r="J149" s="33"/>
      <c r="K149" s="33"/>
      <c r="L149" s="33"/>
      <c r="M149" s="33"/>
      <c r="N149" s="33"/>
      <c r="O149" s="33"/>
      <c r="P149" s="33"/>
      <c r="Q149" s="337">
        <v>148</v>
      </c>
      <c r="R149" s="334" t="s">
        <v>323</v>
      </c>
      <c r="S149" s="335">
        <v>174992914</v>
      </c>
      <c r="T149" s="337" t="s">
        <v>322</v>
      </c>
      <c r="U149" s="430">
        <v>1</v>
      </c>
      <c r="V149" s="335" t="s">
        <v>30</v>
      </c>
      <c r="W149" s="33"/>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row>
    <row r="150" spans="6:51" ht="13.9">
      <c r="F150" s="29"/>
      <c r="G150" s="29"/>
      <c r="H150" s="33"/>
      <c r="I150" s="33"/>
      <c r="J150" s="33"/>
      <c r="K150" s="33"/>
      <c r="L150" s="33"/>
      <c r="M150" s="33"/>
      <c r="N150" s="33"/>
      <c r="O150" s="33"/>
      <c r="P150" s="33"/>
      <c r="Q150" s="337">
        <v>149</v>
      </c>
      <c r="R150" s="334" t="s">
        <v>324</v>
      </c>
      <c r="S150" s="335">
        <v>174907725</v>
      </c>
      <c r="T150" s="337" t="s">
        <v>322</v>
      </c>
      <c r="U150" s="430">
        <v>1</v>
      </c>
      <c r="V150" s="335" t="s">
        <v>30</v>
      </c>
      <c r="W150" s="33"/>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row>
    <row r="151" spans="6:51" ht="13.9">
      <c r="F151" s="29"/>
      <c r="G151" s="29"/>
      <c r="H151" s="33"/>
      <c r="I151" s="33"/>
      <c r="J151" s="33"/>
      <c r="K151" s="33"/>
      <c r="L151" s="33"/>
      <c r="M151" s="33"/>
      <c r="N151" s="33"/>
      <c r="O151" s="33"/>
      <c r="P151" s="33"/>
      <c r="Q151" s="337">
        <v>150</v>
      </c>
      <c r="R151" s="334" t="s">
        <v>325</v>
      </c>
      <c r="S151" s="335">
        <v>174976486</v>
      </c>
      <c r="T151" s="337" t="s">
        <v>322</v>
      </c>
      <c r="U151" s="430">
        <v>1</v>
      </c>
      <c r="V151" s="335" t="s">
        <v>12</v>
      </c>
      <c r="W151" s="33"/>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row>
    <row r="152" spans="6:51" ht="13.9">
      <c r="F152" s="29"/>
      <c r="G152" s="29"/>
      <c r="H152" s="33"/>
      <c r="I152" s="33"/>
      <c r="J152" s="33"/>
      <c r="K152" s="33"/>
      <c r="L152" s="33"/>
      <c r="M152" s="33"/>
      <c r="N152" s="33"/>
      <c r="O152" s="33"/>
      <c r="P152" s="33"/>
      <c r="Q152" s="337">
        <v>151</v>
      </c>
      <c r="R152" s="334" t="s">
        <v>326</v>
      </c>
      <c r="S152" s="335">
        <v>144133366</v>
      </c>
      <c r="T152" s="337" t="s">
        <v>327</v>
      </c>
      <c r="U152" s="430">
        <v>1</v>
      </c>
      <c r="V152" s="335" t="s">
        <v>3</v>
      </c>
      <c r="W152" s="33"/>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row>
    <row r="153" spans="6:51" ht="13.9">
      <c r="F153" s="29"/>
      <c r="G153" s="29"/>
      <c r="H153" s="33"/>
      <c r="I153" s="33"/>
      <c r="J153" s="33"/>
      <c r="K153" s="33"/>
      <c r="L153" s="33"/>
      <c r="M153" s="33"/>
      <c r="N153" s="33"/>
      <c r="O153" s="33"/>
      <c r="P153" s="33"/>
      <c r="Q153" s="337">
        <v>152</v>
      </c>
      <c r="R153" s="334" t="s">
        <v>328</v>
      </c>
      <c r="S153" s="335">
        <v>144127993</v>
      </c>
      <c r="T153" s="337" t="s">
        <v>327</v>
      </c>
      <c r="U153" s="430">
        <v>1</v>
      </c>
      <c r="V153" s="335" t="s">
        <v>7</v>
      </c>
      <c r="W153" s="33"/>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row>
    <row r="154" spans="6:51" ht="13.9">
      <c r="F154" s="29"/>
      <c r="G154" s="29"/>
      <c r="H154" s="33"/>
      <c r="I154" s="33"/>
      <c r="J154" s="33"/>
      <c r="K154" s="33"/>
      <c r="L154" s="33"/>
      <c r="M154" s="33"/>
      <c r="N154" s="33"/>
      <c r="O154" s="33"/>
      <c r="P154" s="33"/>
      <c r="Q154" s="435">
        <v>153</v>
      </c>
      <c r="R154" s="435" t="s">
        <v>329</v>
      </c>
      <c r="S154" s="339">
        <v>245358580</v>
      </c>
      <c r="T154" s="337" t="s">
        <v>327</v>
      </c>
      <c r="U154" s="430">
        <v>0.95298799999999995</v>
      </c>
      <c r="V154" s="336" t="s">
        <v>12</v>
      </c>
      <c r="W154" s="33"/>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row>
    <row r="155" spans="6:51" ht="13.9">
      <c r="F155" s="29"/>
      <c r="G155" s="29"/>
      <c r="H155" s="33"/>
      <c r="I155" s="33"/>
      <c r="J155" s="33"/>
      <c r="K155" s="33"/>
      <c r="L155" s="33"/>
      <c r="M155" s="33"/>
      <c r="N155" s="33"/>
      <c r="O155" s="33"/>
      <c r="P155" s="33"/>
      <c r="Q155" s="337">
        <v>154</v>
      </c>
      <c r="R155" s="334" t="s">
        <v>330</v>
      </c>
      <c r="S155" s="335">
        <v>144129510</v>
      </c>
      <c r="T155" s="337" t="s">
        <v>327</v>
      </c>
      <c r="U155" s="430">
        <v>1</v>
      </c>
      <c r="V155" s="336" t="s">
        <v>5</v>
      </c>
      <c r="W155" s="33"/>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row>
    <row r="156" spans="6:51" ht="13.9">
      <c r="F156" s="29"/>
      <c r="G156" s="29"/>
      <c r="H156" s="33"/>
      <c r="I156" s="33"/>
      <c r="J156" s="33"/>
      <c r="K156" s="33"/>
      <c r="L156" s="33"/>
      <c r="M156" s="33"/>
      <c r="N156" s="33"/>
      <c r="O156" s="33"/>
      <c r="P156" s="33"/>
      <c r="Q156" s="337">
        <v>155</v>
      </c>
      <c r="R156" s="334" t="s">
        <v>331</v>
      </c>
      <c r="S156" s="335">
        <v>145827646</v>
      </c>
      <c r="T156" s="337" t="s">
        <v>327</v>
      </c>
      <c r="U156" s="430">
        <v>1</v>
      </c>
      <c r="V156" s="335" t="s">
        <v>46</v>
      </c>
      <c r="W156" s="33"/>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row>
    <row r="157" spans="6:51" ht="13.9">
      <c r="F157" s="29"/>
      <c r="G157" s="29"/>
      <c r="H157" s="33"/>
      <c r="I157" s="33"/>
      <c r="J157" s="33"/>
      <c r="K157" s="33"/>
      <c r="L157" s="33"/>
      <c r="M157" s="33"/>
      <c r="N157" s="33"/>
      <c r="O157" s="33"/>
      <c r="P157" s="33"/>
      <c r="Q157" s="337">
        <v>156</v>
      </c>
      <c r="R157" s="334" t="s">
        <v>332</v>
      </c>
      <c r="S157" s="335">
        <v>145907544</v>
      </c>
      <c r="T157" s="337" t="s">
        <v>327</v>
      </c>
      <c r="U157" s="431" t="s">
        <v>22</v>
      </c>
      <c r="V157" s="335" t="s">
        <v>46</v>
      </c>
      <c r="W157" s="33"/>
      <c r="X157" s="29"/>
      <c r="Y157" s="29"/>
      <c r="Z157" s="29"/>
      <c r="AA157" s="29"/>
      <c r="AB157" s="29"/>
      <c r="AC157" s="29"/>
      <c r="AD157" s="29"/>
      <c r="AE157" s="29"/>
      <c r="AF157" s="29"/>
      <c r="AG157" s="29"/>
      <c r="AH157" s="29"/>
      <c r="AI157" s="29"/>
      <c r="AJ157" s="29"/>
      <c r="AK157" s="29"/>
      <c r="AL157" s="29"/>
      <c r="AM157" s="29"/>
      <c r="AN157" s="29"/>
      <c r="AO157" s="29"/>
      <c r="AP157" s="29"/>
      <c r="AQ157" s="29"/>
      <c r="AR157" s="29"/>
      <c r="AS157" s="29"/>
      <c r="AT157" s="29"/>
      <c r="AU157" s="29"/>
      <c r="AV157" s="29"/>
      <c r="AW157" s="29"/>
      <c r="AX157" s="29"/>
      <c r="AY157" s="29"/>
    </row>
    <row r="158" spans="6:51" ht="13.9">
      <c r="F158" s="29"/>
      <c r="G158" s="29"/>
      <c r="H158" s="33"/>
      <c r="I158" s="33"/>
      <c r="J158" s="33"/>
      <c r="K158" s="33"/>
      <c r="L158" s="33"/>
      <c r="M158" s="33"/>
      <c r="N158" s="33"/>
      <c r="O158" s="33"/>
      <c r="P158" s="33"/>
      <c r="Q158" s="337">
        <v>157</v>
      </c>
      <c r="R158" s="334" t="s">
        <v>333</v>
      </c>
      <c r="S158" s="335">
        <v>175606358</v>
      </c>
      <c r="T158" s="337" t="s">
        <v>334</v>
      </c>
      <c r="U158" s="430">
        <v>1</v>
      </c>
      <c r="V158" s="344" t="s">
        <v>30</v>
      </c>
      <c r="W158" s="33"/>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row>
    <row r="159" spans="6:51" ht="13.9">
      <c r="F159" s="29"/>
      <c r="G159" s="29"/>
      <c r="H159" s="33"/>
      <c r="I159" s="33"/>
      <c r="J159" s="33"/>
      <c r="K159" s="33"/>
      <c r="L159" s="33"/>
      <c r="M159" s="33"/>
      <c r="N159" s="33"/>
      <c r="O159" s="33"/>
      <c r="P159" s="33"/>
      <c r="Q159" s="337">
        <v>158</v>
      </c>
      <c r="R159" s="334" t="s">
        <v>335</v>
      </c>
      <c r="S159" s="335">
        <v>301507301</v>
      </c>
      <c r="T159" s="337" t="s">
        <v>334</v>
      </c>
      <c r="U159" s="430">
        <v>1</v>
      </c>
      <c r="V159" s="344" t="s">
        <v>3</v>
      </c>
      <c r="W159" s="33"/>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row>
    <row r="160" spans="6:51" ht="13.9">
      <c r="F160" s="29"/>
      <c r="G160" s="29"/>
      <c r="H160" s="33"/>
      <c r="I160" s="33"/>
      <c r="J160" s="33"/>
      <c r="K160" s="33"/>
      <c r="L160" s="33"/>
      <c r="M160" s="33"/>
      <c r="N160" s="33"/>
      <c r="O160" s="33"/>
      <c r="P160" s="33"/>
      <c r="Q160" s="337">
        <v>159</v>
      </c>
      <c r="R160" s="334" t="s">
        <v>336</v>
      </c>
      <c r="S160" s="335">
        <v>175700829</v>
      </c>
      <c r="T160" s="337" t="s">
        <v>334</v>
      </c>
      <c r="U160" s="430">
        <v>1</v>
      </c>
      <c r="V160" s="344" t="s">
        <v>7</v>
      </c>
      <c r="W160" s="33"/>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row>
    <row r="161" spans="6:51" ht="13.9">
      <c r="F161" s="29"/>
      <c r="G161" s="29"/>
      <c r="H161" s="33"/>
      <c r="I161" s="33"/>
      <c r="J161" s="33"/>
      <c r="K161" s="33"/>
      <c r="L161" s="33"/>
      <c r="M161" s="33"/>
      <c r="N161" s="33"/>
      <c r="O161" s="33"/>
      <c r="P161" s="33"/>
      <c r="Q161" s="337">
        <v>160</v>
      </c>
      <c r="R161" s="334" t="s">
        <v>337</v>
      </c>
      <c r="S161" s="335">
        <v>176523470</v>
      </c>
      <c r="T161" s="337" t="s">
        <v>338</v>
      </c>
      <c r="U161" s="430">
        <v>1</v>
      </c>
      <c r="V161" s="335" t="s">
        <v>3</v>
      </c>
      <c r="W161" s="33"/>
      <c r="X161" s="29"/>
      <c r="Y161" s="29"/>
      <c r="Z161" s="29"/>
      <c r="AA161" s="29"/>
      <c r="AB161" s="29"/>
      <c r="AC161" s="29"/>
      <c r="AD161" s="29"/>
      <c r="AE161" s="29"/>
      <c r="AF161" s="29"/>
      <c r="AG161" s="29"/>
      <c r="AH161" s="29"/>
      <c r="AI161" s="29"/>
      <c r="AJ161" s="29"/>
      <c r="AK161" s="29"/>
      <c r="AL161" s="29"/>
      <c r="AM161" s="29"/>
      <c r="AN161" s="29"/>
      <c r="AO161" s="29"/>
      <c r="AP161" s="29"/>
      <c r="AQ161" s="29"/>
      <c r="AR161" s="29"/>
      <c r="AS161" s="29"/>
      <c r="AT161" s="29"/>
      <c r="AU161" s="29"/>
      <c r="AV161" s="29"/>
      <c r="AW161" s="29"/>
      <c r="AX161" s="29"/>
      <c r="AY161" s="29"/>
    </row>
    <row r="162" spans="6:51" ht="13.9">
      <c r="F162" s="29"/>
      <c r="G162" s="29"/>
      <c r="H162" s="33"/>
      <c r="I162" s="33"/>
      <c r="J162" s="33"/>
      <c r="K162" s="33"/>
      <c r="L162" s="33"/>
      <c r="M162" s="33"/>
      <c r="N162" s="33"/>
      <c r="O162" s="33"/>
      <c r="P162" s="33"/>
      <c r="Q162" s="337">
        <v>161</v>
      </c>
      <c r="R162" s="334" t="s">
        <v>339</v>
      </c>
      <c r="S162" s="335">
        <v>176502533</v>
      </c>
      <c r="T162" s="337" t="s">
        <v>338</v>
      </c>
      <c r="U162" s="430">
        <v>1</v>
      </c>
      <c r="V162" s="335" t="s">
        <v>12</v>
      </c>
      <c r="W162" s="33"/>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row>
    <row r="163" spans="6:51" ht="13.9">
      <c r="F163" s="29"/>
      <c r="G163" s="29"/>
      <c r="H163" s="33"/>
      <c r="I163" s="33"/>
      <c r="J163" s="33"/>
      <c r="K163" s="33"/>
      <c r="L163" s="33"/>
      <c r="M163" s="33"/>
      <c r="N163" s="33"/>
      <c r="O163" s="33"/>
      <c r="P163" s="33"/>
      <c r="Q163" s="337">
        <v>162</v>
      </c>
      <c r="R163" s="334" t="s">
        <v>340</v>
      </c>
      <c r="S163" s="335">
        <v>176523132</v>
      </c>
      <c r="T163" s="337" t="s">
        <v>338</v>
      </c>
      <c r="U163" s="430">
        <v>1</v>
      </c>
      <c r="V163" s="335" t="s">
        <v>7</v>
      </c>
      <c r="W163" s="33"/>
      <c r="X163" s="29"/>
      <c r="Y163" s="29"/>
      <c r="Z163" s="29"/>
      <c r="AA163" s="29"/>
      <c r="AB163" s="29"/>
      <c r="AC163" s="29"/>
      <c r="AD163" s="29"/>
      <c r="AE163" s="29"/>
      <c r="AF163" s="29"/>
      <c r="AG163" s="29"/>
      <c r="AH163" s="29"/>
      <c r="AI163" s="29"/>
      <c r="AJ163" s="29"/>
      <c r="AK163" s="29"/>
      <c r="AL163" s="29"/>
      <c r="AM163" s="29"/>
      <c r="AN163" s="29"/>
      <c r="AO163" s="29"/>
      <c r="AP163" s="29"/>
      <c r="AQ163" s="29"/>
      <c r="AR163" s="29"/>
      <c r="AS163" s="29"/>
      <c r="AT163" s="29"/>
      <c r="AU163" s="29"/>
      <c r="AV163" s="29"/>
      <c r="AW163" s="29"/>
      <c r="AX163" s="29"/>
      <c r="AY163" s="29"/>
    </row>
    <row r="164" spans="6:51" ht="13.9">
      <c r="F164" s="29"/>
      <c r="G164" s="29"/>
      <c r="H164" s="33"/>
      <c r="I164" s="33"/>
      <c r="J164" s="33"/>
      <c r="K164" s="33"/>
      <c r="L164" s="33"/>
      <c r="M164" s="33"/>
      <c r="N164" s="33"/>
      <c r="O164" s="33"/>
      <c r="P164" s="33"/>
      <c r="Q164" s="337">
        <v>163</v>
      </c>
      <c r="R164" s="334" t="s">
        <v>341</v>
      </c>
      <c r="S164" s="335">
        <v>176633027</v>
      </c>
      <c r="T164" s="337" t="s">
        <v>338</v>
      </c>
      <c r="U164" s="430">
        <v>1</v>
      </c>
      <c r="V164" s="335" t="s">
        <v>46</v>
      </c>
      <c r="W164" s="33"/>
      <c r="X164" s="29"/>
      <c r="Y164" s="29"/>
      <c r="Z164" s="29"/>
      <c r="AA164" s="29"/>
      <c r="AB164" s="29"/>
      <c r="AC164" s="29"/>
      <c r="AD164" s="29"/>
      <c r="AE164" s="29"/>
      <c r="AF164" s="29"/>
      <c r="AG164" s="29"/>
      <c r="AH164" s="29"/>
      <c r="AI164" s="29"/>
      <c r="AJ164" s="29"/>
      <c r="AK164" s="29"/>
      <c r="AL164" s="29"/>
      <c r="AM164" s="29"/>
      <c r="AN164" s="29"/>
      <c r="AO164" s="29"/>
      <c r="AP164" s="29"/>
      <c r="AQ164" s="29"/>
      <c r="AR164" s="29"/>
      <c r="AS164" s="29"/>
      <c r="AT164" s="29"/>
      <c r="AU164" s="29"/>
      <c r="AV164" s="29"/>
      <c r="AW164" s="29"/>
      <c r="AX164" s="29"/>
      <c r="AY164" s="29"/>
    </row>
    <row r="165" spans="6:51" ht="13.9">
      <c r="F165" s="29"/>
      <c r="G165" s="29"/>
      <c r="H165" s="33"/>
      <c r="I165" s="33"/>
      <c r="J165" s="33"/>
      <c r="K165" s="33"/>
      <c r="L165" s="33"/>
      <c r="M165" s="33"/>
      <c r="N165" s="33"/>
      <c r="O165" s="33"/>
      <c r="P165" s="33"/>
      <c r="Q165" s="337">
        <v>164</v>
      </c>
      <c r="R165" s="334" t="s">
        <v>342</v>
      </c>
      <c r="S165" s="335">
        <v>177217875</v>
      </c>
      <c r="T165" s="337" t="s">
        <v>343</v>
      </c>
      <c r="U165" s="430">
        <v>0.99909999999999999</v>
      </c>
      <c r="V165" s="335" t="s">
        <v>12</v>
      </c>
      <c r="W165" s="33"/>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row>
    <row r="166" spans="6:51" ht="13.9">
      <c r="F166" s="29"/>
      <c r="G166" s="29"/>
      <c r="H166" s="33"/>
      <c r="I166" s="33"/>
      <c r="J166" s="33"/>
      <c r="K166" s="33"/>
      <c r="L166" s="33"/>
      <c r="M166" s="33"/>
      <c r="N166" s="33"/>
      <c r="O166" s="33"/>
      <c r="P166" s="33"/>
      <c r="Q166" s="337">
        <v>165</v>
      </c>
      <c r="R166" s="334" t="s">
        <v>344</v>
      </c>
      <c r="S166" s="335">
        <v>177059215</v>
      </c>
      <c r="T166" s="337" t="s">
        <v>343</v>
      </c>
      <c r="U166" s="430">
        <v>1</v>
      </c>
      <c r="V166" s="335" t="s">
        <v>3</v>
      </c>
      <c r="W166" s="33"/>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row>
    <row r="167" spans="6:51" ht="13.9">
      <c r="F167" s="29"/>
      <c r="G167" s="29"/>
      <c r="H167" s="33"/>
      <c r="I167" s="33"/>
      <c r="J167" s="33"/>
      <c r="K167" s="33"/>
      <c r="L167" s="33"/>
      <c r="M167" s="33"/>
      <c r="N167" s="33"/>
      <c r="O167" s="33"/>
      <c r="P167" s="33"/>
      <c r="Q167" s="337">
        <v>166</v>
      </c>
      <c r="R167" s="334" t="s">
        <v>345</v>
      </c>
      <c r="S167" s="335">
        <v>277070440</v>
      </c>
      <c r="T167" s="337" t="s">
        <v>343</v>
      </c>
      <c r="U167" s="430">
        <v>1</v>
      </c>
      <c r="V167" s="335" t="s">
        <v>7</v>
      </c>
      <c r="W167" s="33"/>
      <c r="X167" s="29"/>
      <c r="Y167" s="29"/>
      <c r="Z167" s="29"/>
      <c r="AA167" s="29"/>
      <c r="AB167" s="29"/>
      <c r="AC167" s="29"/>
      <c r="AD167" s="29"/>
      <c r="AE167" s="29"/>
      <c r="AF167" s="29"/>
      <c r="AG167" s="29"/>
      <c r="AH167" s="29"/>
      <c r="AI167" s="29"/>
      <c r="AJ167" s="29"/>
      <c r="AK167" s="29"/>
      <c r="AL167" s="29"/>
      <c r="AM167" s="29"/>
      <c r="AN167" s="29"/>
      <c r="AO167" s="29"/>
      <c r="AP167" s="29"/>
      <c r="AQ167" s="29"/>
      <c r="AR167" s="29"/>
      <c r="AS167" s="29"/>
      <c r="AT167" s="29"/>
      <c r="AU167" s="29"/>
      <c r="AV167" s="29"/>
      <c r="AW167" s="29"/>
      <c r="AX167" s="29"/>
      <c r="AY167" s="29"/>
    </row>
    <row r="168" spans="6:51" ht="13.9">
      <c r="F168" s="29"/>
      <c r="G168" s="29"/>
      <c r="H168" s="33"/>
      <c r="I168" s="33"/>
      <c r="J168" s="33"/>
      <c r="K168" s="33"/>
      <c r="L168" s="33"/>
      <c r="M168" s="33"/>
      <c r="N168" s="33"/>
      <c r="O168" s="33"/>
      <c r="P168" s="33"/>
      <c r="Q168" s="337">
        <v>167</v>
      </c>
      <c r="R168" s="334" t="s">
        <v>346</v>
      </c>
      <c r="S168" s="335">
        <v>278312850</v>
      </c>
      <c r="T168" s="337" t="s">
        <v>347</v>
      </c>
      <c r="U168" s="430">
        <v>1</v>
      </c>
      <c r="V168" s="335" t="s">
        <v>12</v>
      </c>
      <c r="W168" s="33"/>
      <c r="X168" s="29"/>
      <c r="Y168" s="29"/>
      <c r="Z168" s="29"/>
      <c r="AA168" s="29"/>
      <c r="AB168" s="29"/>
      <c r="AC168" s="29"/>
      <c r="AD168" s="29"/>
      <c r="AE168" s="29"/>
      <c r="AF168" s="29"/>
      <c r="AG168" s="29"/>
      <c r="AH168" s="29"/>
      <c r="AI168" s="29"/>
      <c r="AJ168" s="29"/>
      <c r="AK168" s="29"/>
      <c r="AL168" s="29"/>
      <c r="AM168" s="29"/>
      <c r="AN168" s="29"/>
      <c r="AO168" s="29"/>
      <c r="AP168" s="29"/>
      <c r="AQ168" s="29"/>
      <c r="AR168" s="29"/>
      <c r="AS168" s="29"/>
      <c r="AT168" s="29"/>
      <c r="AU168" s="29"/>
      <c r="AV168" s="29"/>
      <c r="AW168" s="29"/>
      <c r="AX168" s="29"/>
      <c r="AY168" s="29"/>
    </row>
    <row r="169" spans="6:51" ht="13.9">
      <c r="F169" s="29"/>
      <c r="G169" s="29"/>
      <c r="H169" s="33"/>
      <c r="I169" s="33"/>
      <c r="J169" s="33"/>
      <c r="K169" s="33"/>
      <c r="L169" s="33"/>
      <c r="M169" s="33"/>
      <c r="N169" s="33"/>
      <c r="O169" s="33"/>
      <c r="P169" s="33"/>
      <c r="Q169" s="337">
        <v>168</v>
      </c>
      <c r="R169" s="334" t="s">
        <v>348</v>
      </c>
      <c r="S169" s="335">
        <v>178230181</v>
      </c>
      <c r="T169" s="337" t="s">
        <v>347</v>
      </c>
      <c r="U169" s="430">
        <v>1</v>
      </c>
      <c r="V169" s="335" t="s">
        <v>3</v>
      </c>
      <c r="W169" s="33"/>
      <c r="X169" s="29"/>
      <c r="Y169" s="29"/>
      <c r="Z169" s="29"/>
      <c r="AA169" s="29"/>
      <c r="AB169" s="29"/>
      <c r="AC169" s="29"/>
      <c r="AD169" s="29"/>
      <c r="AE169" s="29"/>
      <c r="AF169" s="29"/>
      <c r="AG169" s="29"/>
      <c r="AH169" s="29"/>
      <c r="AI169" s="29"/>
      <c r="AJ169" s="29"/>
      <c r="AK169" s="29"/>
      <c r="AL169" s="29"/>
      <c r="AM169" s="29"/>
      <c r="AN169" s="29"/>
      <c r="AO169" s="29"/>
      <c r="AP169" s="29"/>
      <c r="AQ169" s="29"/>
      <c r="AR169" s="29"/>
      <c r="AS169" s="29"/>
      <c r="AT169" s="29"/>
      <c r="AU169" s="29"/>
      <c r="AV169" s="29"/>
      <c r="AW169" s="29"/>
      <c r="AX169" s="29"/>
      <c r="AY169" s="29"/>
    </row>
    <row r="170" spans="6:51" ht="13.9">
      <c r="F170" s="29"/>
      <c r="G170" s="29"/>
      <c r="H170" s="33"/>
      <c r="I170" s="33"/>
      <c r="J170" s="33"/>
      <c r="K170" s="33"/>
      <c r="L170" s="33"/>
      <c r="M170" s="33"/>
      <c r="N170" s="33"/>
      <c r="O170" s="33"/>
      <c r="P170" s="33"/>
      <c r="Q170" s="337">
        <v>169</v>
      </c>
      <c r="R170" s="334" t="s">
        <v>349</v>
      </c>
      <c r="S170" s="335">
        <v>178243638</v>
      </c>
      <c r="T170" s="337" t="s">
        <v>347</v>
      </c>
      <c r="U170" s="430">
        <v>1</v>
      </c>
      <c r="V170" s="335" t="s">
        <v>46</v>
      </c>
      <c r="W170" s="33"/>
      <c r="X170" s="29"/>
      <c r="Y170" s="29"/>
      <c r="Z170" s="29"/>
      <c r="AA170" s="29"/>
      <c r="AB170" s="29"/>
      <c r="AC170" s="29"/>
      <c r="AD170" s="29"/>
      <c r="AE170" s="29"/>
      <c r="AF170" s="29"/>
      <c r="AG170" s="29"/>
      <c r="AH170" s="29"/>
      <c r="AI170" s="29"/>
      <c r="AJ170" s="29"/>
      <c r="AK170" s="29"/>
      <c r="AL170" s="29"/>
      <c r="AM170" s="29"/>
      <c r="AN170" s="29"/>
      <c r="AO170" s="29"/>
      <c r="AP170" s="29"/>
      <c r="AQ170" s="29"/>
      <c r="AR170" s="29"/>
      <c r="AS170" s="29"/>
      <c r="AT170" s="29"/>
      <c r="AU170" s="29"/>
      <c r="AV170" s="29"/>
      <c r="AW170" s="29"/>
      <c r="AX170" s="29"/>
      <c r="AY170" s="29"/>
    </row>
    <row r="171" spans="6:51" ht="13.9">
      <c r="F171" s="29"/>
      <c r="G171" s="29"/>
      <c r="H171" s="33"/>
      <c r="I171" s="33"/>
      <c r="J171" s="33"/>
      <c r="K171" s="33"/>
      <c r="L171" s="33"/>
      <c r="M171" s="33"/>
      <c r="N171" s="33"/>
      <c r="O171" s="33"/>
      <c r="P171" s="33"/>
      <c r="Q171" s="337">
        <v>170</v>
      </c>
      <c r="R171" s="334" t="s">
        <v>350</v>
      </c>
      <c r="S171" s="335">
        <v>178263320</v>
      </c>
      <c r="T171" s="337" t="s">
        <v>347</v>
      </c>
      <c r="U171" s="430">
        <v>1</v>
      </c>
      <c r="V171" s="335" t="s">
        <v>46</v>
      </c>
      <c r="W171" s="33"/>
      <c r="X171" s="29"/>
      <c r="Y171" s="29"/>
      <c r="Z171" s="29"/>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row>
    <row r="172" spans="6:51" ht="13.9">
      <c r="F172" s="29"/>
      <c r="G172" s="29"/>
      <c r="H172" s="33"/>
      <c r="I172" s="33"/>
      <c r="J172" s="33"/>
      <c r="K172" s="33"/>
      <c r="L172" s="33"/>
      <c r="M172" s="33"/>
      <c r="N172" s="33"/>
      <c r="O172" s="33"/>
      <c r="P172" s="33"/>
      <c r="Q172" s="337">
        <v>171</v>
      </c>
      <c r="R172" s="334" t="s">
        <v>351</v>
      </c>
      <c r="S172" s="335">
        <v>178242493</v>
      </c>
      <c r="T172" s="337" t="s">
        <v>347</v>
      </c>
      <c r="U172" s="430">
        <v>1</v>
      </c>
      <c r="V172" s="335" t="s">
        <v>7</v>
      </c>
      <c r="W172" s="33"/>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row>
    <row r="173" spans="6:51" ht="13.9">
      <c r="F173" s="29"/>
      <c r="G173" s="29"/>
      <c r="H173" s="33"/>
      <c r="I173" s="33"/>
      <c r="J173" s="33"/>
      <c r="K173" s="33"/>
      <c r="L173" s="33"/>
      <c r="M173" s="33"/>
      <c r="N173" s="33"/>
      <c r="O173" s="33"/>
      <c r="P173" s="33"/>
      <c r="Q173" s="337">
        <v>172</v>
      </c>
      <c r="R173" s="334" t="s">
        <v>352</v>
      </c>
      <c r="S173" s="335">
        <v>178602952</v>
      </c>
      <c r="T173" s="337" t="s">
        <v>353</v>
      </c>
      <c r="U173" s="430">
        <v>1</v>
      </c>
      <c r="V173" s="336" t="s">
        <v>5</v>
      </c>
      <c r="W173" s="33"/>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row>
    <row r="174" spans="6:51" ht="13.9">
      <c r="F174" s="29"/>
      <c r="G174" s="29"/>
      <c r="H174" s="33"/>
      <c r="I174" s="33"/>
      <c r="J174" s="33"/>
      <c r="K174" s="33"/>
      <c r="L174" s="33"/>
      <c r="M174" s="33"/>
      <c r="N174" s="33"/>
      <c r="O174" s="33"/>
      <c r="P174" s="33"/>
      <c r="Q174" s="337">
        <v>173</v>
      </c>
      <c r="R174" s="334" t="s">
        <v>354</v>
      </c>
      <c r="S174" s="335">
        <v>178997346</v>
      </c>
      <c r="T174" s="337" t="s">
        <v>353</v>
      </c>
      <c r="U174" s="431" t="s">
        <v>22</v>
      </c>
      <c r="V174" s="335" t="s">
        <v>46</v>
      </c>
      <c r="W174" s="33"/>
      <c r="X174" s="29"/>
      <c r="Y174" s="29"/>
      <c r="Z174" s="29"/>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29"/>
      <c r="AW174" s="29"/>
      <c r="AX174" s="29"/>
      <c r="AY174" s="29"/>
    </row>
    <row r="175" spans="6:51" ht="13.9">
      <c r="F175" s="29"/>
      <c r="G175" s="29"/>
      <c r="H175" s="33"/>
      <c r="I175" s="33"/>
      <c r="J175" s="33"/>
      <c r="K175" s="33"/>
      <c r="L175" s="33"/>
      <c r="M175" s="33"/>
      <c r="N175" s="33"/>
      <c r="O175" s="33"/>
      <c r="P175" s="33"/>
      <c r="Q175" s="337">
        <v>174</v>
      </c>
      <c r="R175" s="334" t="s">
        <v>355</v>
      </c>
      <c r="S175" s="335">
        <v>179286788</v>
      </c>
      <c r="T175" s="337" t="s">
        <v>356</v>
      </c>
      <c r="U175" s="430">
        <v>1</v>
      </c>
      <c r="V175" s="335" t="s">
        <v>7</v>
      </c>
      <c r="W175" s="33"/>
      <c r="X175" s="29"/>
      <c r="Y175" s="29"/>
      <c r="Z175" s="29"/>
      <c r="AA175" s="29"/>
      <c r="AB175" s="29"/>
      <c r="AC175" s="29"/>
      <c r="AD175" s="29"/>
      <c r="AE175" s="29"/>
      <c r="AF175" s="29"/>
      <c r="AG175" s="29"/>
      <c r="AH175" s="29"/>
      <c r="AI175" s="29"/>
      <c r="AJ175" s="29"/>
      <c r="AK175" s="29"/>
      <c r="AL175" s="29"/>
      <c r="AM175" s="29"/>
      <c r="AN175" s="29"/>
      <c r="AO175" s="29"/>
      <c r="AP175" s="29"/>
      <c r="AQ175" s="29"/>
      <c r="AR175" s="29"/>
      <c r="AS175" s="29"/>
      <c r="AT175" s="29"/>
      <c r="AU175" s="29"/>
      <c r="AV175" s="29"/>
      <c r="AW175" s="29"/>
      <c r="AX175" s="29"/>
      <c r="AY175" s="29"/>
    </row>
    <row r="176" spans="6:51" ht="13.9">
      <c r="F176" s="29"/>
      <c r="G176" s="29"/>
      <c r="H176" s="33"/>
      <c r="I176" s="33"/>
      <c r="J176" s="33"/>
      <c r="K176" s="33"/>
      <c r="L176" s="33"/>
      <c r="M176" s="33"/>
      <c r="N176" s="33"/>
      <c r="O176" s="33"/>
      <c r="P176" s="33"/>
      <c r="Q176" s="337">
        <v>175</v>
      </c>
      <c r="R176" s="334" t="s">
        <v>357</v>
      </c>
      <c r="S176" s="335">
        <v>179249836</v>
      </c>
      <c r="T176" s="337" t="s">
        <v>356</v>
      </c>
      <c r="U176" s="430">
        <v>1</v>
      </c>
      <c r="V176" s="335" t="s">
        <v>3</v>
      </c>
      <c r="W176" s="33"/>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row>
    <row r="177" spans="6:51" ht="13.9">
      <c r="F177" s="29"/>
      <c r="G177" s="29"/>
      <c r="H177" s="29"/>
      <c r="I177" s="29"/>
      <c r="J177" s="29"/>
      <c r="K177" s="33"/>
      <c r="L177" s="33"/>
      <c r="M177" s="33"/>
      <c r="N177" s="33"/>
      <c r="O177" s="33"/>
      <c r="P177" s="33"/>
      <c r="Q177" s="337">
        <v>176</v>
      </c>
      <c r="R177" s="334" t="s">
        <v>358</v>
      </c>
      <c r="S177" s="335">
        <v>179478621</v>
      </c>
      <c r="T177" s="337" t="s">
        <v>356</v>
      </c>
      <c r="U177" s="430">
        <v>0.99990000000000001</v>
      </c>
      <c r="V177" s="335" t="s">
        <v>12</v>
      </c>
      <c r="W177" s="33"/>
      <c r="X177" s="29"/>
      <c r="Y177" s="29"/>
      <c r="Z177" s="29"/>
      <c r="AA177" s="29"/>
      <c r="AB177" s="29"/>
      <c r="AC177" s="29"/>
      <c r="AD177" s="29"/>
      <c r="AE177" s="29"/>
      <c r="AF177" s="29"/>
      <c r="AG177" s="29"/>
      <c r="AH177" s="29"/>
      <c r="AI177" s="29"/>
      <c r="AJ177" s="29"/>
      <c r="AK177" s="29"/>
      <c r="AL177" s="29"/>
      <c r="AM177" s="29"/>
      <c r="AN177" s="29"/>
      <c r="AO177" s="29"/>
      <c r="AP177" s="29"/>
      <c r="AQ177" s="29"/>
      <c r="AR177" s="29"/>
      <c r="AS177" s="29"/>
      <c r="AT177" s="29"/>
      <c r="AU177" s="29"/>
      <c r="AV177" s="29"/>
      <c r="AW177" s="29"/>
      <c r="AX177" s="29"/>
      <c r="AY177" s="29"/>
    </row>
    <row r="178" spans="6:51" ht="13.9">
      <c r="F178" s="29"/>
      <c r="G178" s="29"/>
      <c r="H178" s="29"/>
      <c r="I178" s="29"/>
      <c r="J178" s="29"/>
      <c r="K178" s="33"/>
      <c r="L178" s="33"/>
      <c r="M178" s="33"/>
      <c r="N178" s="33"/>
      <c r="O178" s="33"/>
      <c r="P178" s="33"/>
      <c r="Q178" s="337">
        <v>177</v>
      </c>
      <c r="R178" s="334" t="s">
        <v>359</v>
      </c>
      <c r="S178" s="335">
        <v>179340620</v>
      </c>
      <c r="T178" s="337" t="s">
        <v>356</v>
      </c>
      <c r="U178" s="430">
        <v>0.56140000000000001</v>
      </c>
      <c r="V178" s="336" t="s">
        <v>5</v>
      </c>
      <c r="W178" s="33"/>
      <c r="X178" s="29"/>
      <c r="Y178" s="29"/>
      <c r="Z178" s="29"/>
      <c r="AA178" s="29"/>
      <c r="AB178" s="29"/>
      <c r="AC178" s="29"/>
      <c r="AD178" s="29"/>
      <c r="AE178" s="29"/>
      <c r="AF178" s="29"/>
      <c r="AG178" s="29"/>
      <c r="AH178" s="29"/>
      <c r="AI178" s="29"/>
      <c r="AJ178" s="29"/>
      <c r="AK178" s="29"/>
      <c r="AL178" s="29"/>
      <c r="AM178" s="29"/>
      <c r="AN178" s="29"/>
      <c r="AO178" s="29"/>
      <c r="AP178" s="29"/>
      <c r="AQ178" s="29"/>
      <c r="AR178" s="29"/>
      <c r="AS178" s="29"/>
      <c r="AT178" s="29"/>
      <c r="AU178" s="29"/>
      <c r="AV178" s="29"/>
      <c r="AW178" s="29"/>
      <c r="AX178" s="29"/>
      <c r="AY178" s="29"/>
    </row>
    <row r="179" spans="6:51" ht="13.9">
      <c r="F179" s="29"/>
      <c r="G179" s="29"/>
      <c r="H179" s="29"/>
      <c r="I179" s="29"/>
      <c r="J179" s="29"/>
      <c r="K179" s="33"/>
      <c r="L179" s="33"/>
      <c r="M179" s="33"/>
      <c r="N179" s="33"/>
      <c r="O179" s="33"/>
      <c r="P179" s="33"/>
      <c r="Q179" s="435">
        <v>178</v>
      </c>
      <c r="R179" s="435" t="s">
        <v>360</v>
      </c>
      <c r="S179" s="339">
        <v>179901854</v>
      </c>
      <c r="T179" s="337" t="s">
        <v>356</v>
      </c>
      <c r="U179" s="430">
        <v>0.39090000000000003</v>
      </c>
      <c r="V179" s="336" t="s">
        <v>17</v>
      </c>
      <c r="W179" s="33"/>
      <c r="X179" s="29"/>
      <c r="Y179" s="29"/>
      <c r="Z179" s="29"/>
      <c r="AA179" s="29"/>
      <c r="AB179" s="29"/>
      <c r="AC179" s="29"/>
      <c r="AD179" s="29"/>
      <c r="AE179" s="29"/>
      <c r="AF179" s="29"/>
      <c r="AG179" s="29"/>
      <c r="AH179" s="29"/>
      <c r="AI179" s="29"/>
      <c r="AJ179" s="29"/>
      <c r="AK179" s="29"/>
      <c r="AL179" s="29"/>
      <c r="AM179" s="29"/>
      <c r="AN179" s="29"/>
      <c r="AO179" s="29"/>
      <c r="AP179" s="29"/>
      <c r="AQ179" s="29"/>
      <c r="AR179" s="29"/>
      <c r="AS179" s="29"/>
      <c r="AT179" s="29"/>
      <c r="AU179" s="29"/>
      <c r="AV179" s="29"/>
      <c r="AW179" s="29"/>
      <c r="AX179" s="29"/>
      <c r="AY179" s="29"/>
    </row>
    <row r="180" spans="6:51" ht="13.9">
      <c r="F180" s="29"/>
      <c r="G180" s="29"/>
      <c r="H180" s="29"/>
      <c r="I180" s="29"/>
      <c r="J180" s="29"/>
      <c r="K180" s="33"/>
      <c r="L180" s="33"/>
      <c r="M180" s="33"/>
      <c r="N180" s="33"/>
      <c r="O180" s="33"/>
      <c r="P180" s="33"/>
      <c r="Q180" s="337">
        <v>179</v>
      </c>
      <c r="R180" s="334" t="s">
        <v>361</v>
      </c>
      <c r="S180" s="335">
        <v>180193231</v>
      </c>
      <c r="T180" s="337" t="s">
        <v>362</v>
      </c>
      <c r="U180" s="430">
        <v>1</v>
      </c>
      <c r="V180" s="335" t="s">
        <v>7</v>
      </c>
      <c r="W180" s="33"/>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row>
    <row r="181" spans="6:51" ht="13.9">
      <c r="F181" s="29"/>
      <c r="G181" s="29"/>
      <c r="H181" s="29"/>
      <c r="I181" s="29"/>
      <c r="J181" s="29"/>
      <c r="K181" s="33"/>
      <c r="L181" s="33"/>
      <c r="M181" s="33"/>
      <c r="N181" s="33"/>
      <c r="O181" s="33"/>
      <c r="P181" s="33"/>
      <c r="Q181" s="337">
        <v>180</v>
      </c>
      <c r="R181" s="334" t="s">
        <v>363</v>
      </c>
      <c r="S181" s="335">
        <v>180153137</v>
      </c>
      <c r="T181" s="337" t="s">
        <v>362</v>
      </c>
      <c r="U181" s="430">
        <v>1</v>
      </c>
      <c r="V181" s="335" t="s">
        <v>3</v>
      </c>
      <c r="W181" s="33"/>
      <c r="X181" s="29"/>
      <c r="Y181" s="29"/>
      <c r="Z181" s="29"/>
      <c r="AA181" s="29"/>
      <c r="AB181" s="29"/>
      <c r="AC181" s="29"/>
      <c r="AD181" s="29"/>
      <c r="AE181" s="29"/>
      <c r="AF181" s="29"/>
      <c r="AG181" s="29"/>
      <c r="AH181" s="29"/>
      <c r="AI181" s="29"/>
      <c r="AJ181" s="29"/>
      <c r="AK181" s="29"/>
      <c r="AL181" s="29"/>
      <c r="AM181" s="29"/>
      <c r="AN181" s="29"/>
      <c r="AO181" s="29"/>
      <c r="AP181" s="29"/>
      <c r="AQ181" s="29"/>
      <c r="AR181" s="29"/>
      <c r="AS181" s="29"/>
      <c r="AT181" s="29"/>
      <c r="AU181" s="29"/>
      <c r="AV181" s="29"/>
      <c r="AW181" s="29"/>
      <c r="AX181" s="29"/>
      <c r="AY181" s="29"/>
    </row>
    <row r="182" spans="6:51" ht="13.9">
      <c r="F182" s="29"/>
      <c r="G182" s="29"/>
      <c r="H182" s="29"/>
      <c r="I182" s="29"/>
      <c r="J182" s="29"/>
      <c r="K182" s="33"/>
      <c r="L182" s="33"/>
      <c r="M182" s="33"/>
      <c r="N182" s="33"/>
      <c r="O182" s="33"/>
      <c r="P182" s="33"/>
      <c r="Q182" s="337">
        <v>181</v>
      </c>
      <c r="R182" s="334" t="s">
        <v>364</v>
      </c>
      <c r="S182" s="335">
        <v>180373788</v>
      </c>
      <c r="T182" s="337" t="s">
        <v>362</v>
      </c>
      <c r="U182" s="430">
        <v>0.99980000000000002</v>
      </c>
      <c r="V182" s="335" t="s">
        <v>12</v>
      </c>
      <c r="W182" s="33"/>
      <c r="X182" s="29"/>
      <c r="Y182" s="29"/>
      <c r="Z182" s="29"/>
      <c r="AA182" s="29"/>
      <c r="AB182" s="29"/>
      <c r="AC182" s="29"/>
      <c r="AD182" s="29"/>
      <c r="AE182" s="29"/>
      <c r="AF182" s="29"/>
      <c r="AG182" s="29"/>
      <c r="AH182" s="29"/>
      <c r="AI182" s="29"/>
      <c r="AJ182" s="29"/>
      <c r="AK182" s="29"/>
      <c r="AL182" s="29"/>
      <c r="AM182" s="29"/>
      <c r="AN182" s="29"/>
      <c r="AO182" s="29"/>
      <c r="AP182" s="29"/>
      <c r="AQ182" s="29"/>
      <c r="AR182" s="29"/>
      <c r="AS182" s="29"/>
      <c r="AT182" s="29"/>
      <c r="AU182" s="29"/>
      <c r="AV182" s="29"/>
      <c r="AW182" s="29"/>
      <c r="AX182" s="29"/>
      <c r="AY182" s="29"/>
    </row>
    <row r="183" spans="6:51" ht="13.9">
      <c r="F183" s="29"/>
      <c r="G183" s="29"/>
      <c r="H183" s="29"/>
      <c r="I183" s="29"/>
      <c r="J183" s="29"/>
      <c r="K183" s="33"/>
      <c r="L183" s="33"/>
      <c r="M183" s="33"/>
      <c r="N183" s="33"/>
      <c r="O183" s="33"/>
      <c r="P183" s="33"/>
      <c r="Q183" s="337">
        <v>182</v>
      </c>
      <c r="R183" s="334" t="s">
        <v>365</v>
      </c>
      <c r="S183" s="335">
        <v>180102018</v>
      </c>
      <c r="T183" s="337" t="s">
        <v>362</v>
      </c>
      <c r="U183" s="431" t="s">
        <v>22</v>
      </c>
      <c r="V183" s="335" t="s">
        <v>30</v>
      </c>
      <c r="W183" s="33"/>
      <c r="X183" s="29"/>
      <c r="Y183" s="29"/>
      <c r="Z183" s="29"/>
      <c r="AA183" s="29"/>
      <c r="AB183" s="29"/>
      <c r="AC183" s="29"/>
      <c r="AD183" s="29"/>
      <c r="AE183" s="29"/>
      <c r="AF183" s="29"/>
      <c r="AG183" s="29"/>
      <c r="AH183" s="29"/>
      <c r="AI183" s="29"/>
      <c r="AJ183" s="29"/>
      <c r="AK183" s="29"/>
      <c r="AL183" s="29"/>
      <c r="AM183" s="29"/>
      <c r="AN183" s="29"/>
      <c r="AO183" s="29"/>
      <c r="AP183" s="29"/>
      <c r="AQ183" s="29"/>
      <c r="AR183" s="29"/>
      <c r="AS183" s="29"/>
      <c r="AT183" s="29"/>
      <c r="AU183" s="29"/>
      <c r="AV183" s="29"/>
      <c r="AW183" s="29"/>
      <c r="AX183" s="29"/>
      <c r="AY183" s="29"/>
    </row>
    <row r="184" spans="6:51" ht="13.9">
      <c r="F184" s="29"/>
      <c r="G184" s="29"/>
      <c r="H184" s="29"/>
      <c r="I184" s="29"/>
      <c r="J184" s="29"/>
      <c r="K184" s="33"/>
      <c r="L184" s="33"/>
      <c r="M184" s="33"/>
      <c r="N184" s="33"/>
      <c r="O184" s="33"/>
      <c r="P184" s="33"/>
      <c r="Q184" s="337">
        <v>183</v>
      </c>
      <c r="R184" s="334" t="s">
        <v>366</v>
      </c>
      <c r="S184" s="335">
        <v>281523640</v>
      </c>
      <c r="T184" s="337" t="s">
        <v>367</v>
      </c>
      <c r="U184" s="430">
        <v>1</v>
      </c>
      <c r="V184" s="335" t="s">
        <v>3</v>
      </c>
      <c r="W184" s="33"/>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row>
    <row r="185" spans="6:51" ht="13.9">
      <c r="F185" s="29"/>
      <c r="G185" s="29"/>
      <c r="H185" s="29"/>
      <c r="I185" s="29"/>
      <c r="J185" s="29"/>
      <c r="K185" s="33"/>
      <c r="L185" s="33"/>
      <c r="M185" s="33"/>
      <c r="N185" s="33"/>
      <c r="O185" s="33"/>
      <c r="P185" s="33"/>
      <c r="Q185" s="337">
        <v>184</v>
      </c>
      <c r="R185" s="334" t="s">
        <v>368</v>
      </c>
      <c r="S185" s="335">
        <v>181522014</v>
      </c>
      <c r="T185" s="337" t="s">
        <v>367</v>
      </c>
      <c r="U185" s="430">
        <v>1</v>
      </c>
      <c r="V185" s="335" t="s">
        <v>30</v>
      </c>
      <c r="W185" s="33"/>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row>
    <row r="186" spans="6:51" ht="13.9">
      <c r="F186" s="29"/>
      <c r="G186" s="29"/>
      <c r="H186" s="29"/>
      <c r="I186" s="29"/>
      <c r="J186" s="29"/>
      <c r="K186" s="33"/>
      <c r="L186" s="33"/>
      <c r="M186" s="33"/>
      <c r="N186" s="33"/>
      <c r="O186" s="33"/>
      <c r="P186" s="33"/>
      <c r="Q186" s="337">
        <v>185</v>
      </c>
      <c r="R186" s="334" t="s">
        <v>369</v>
      </c>
      <c r="S186" s="335">
        <v>182770817</v>
      </c>
      <c r="T186" s="337" t="s">
        <v>370</v>
      </c>
      <c r="U186" s="430">
        <v>1</v>
      </c>
      <c r="V186" s="335" t="s">
        <v>7</v>
      </c>
      <c r="W186" s="33"/>
      <c r="X186" s="29"/>
      <c r="Y186" s="29"/>
      <c r="Z186" s="29"/>
      <c r="AA186" s="29"/>
      <c r="AB186" s="29"/>
      <c r="AC186" s="29"/>
      <c r="AD186" s="29"/>
      <c r="AE186" s="29"/>
      <c r="AF186" s="29"/>
      <c r="AG186" s="29"/>
      <c r="AH186" s="29"/>
      <c r="AI186" s="29"/>
      <c r="AJ186" s="29"/>
      <c r="AK186" s="29"/>
      <c r="AL186" s="29"/>
      <c r="AM186" s="29"/>
      <c r="AN186" s="29"/>
      <c r="AO186" s="29"/>
      <c r="AP186" s="29"/>
      <c r="AQ186" s="29"/>
      <c r="AR186" s="29"/>
      <c r="AS186" s="29"/>
      <c r="AT186" s="29"/>
      <c r="AU186" s="29"/>
      <c r="AV186" s="29"/>
      <c r="AW186" s="29"/>
      <c r="AX186" s="29"/>
      <c r="AY186" s="29"/>
    </row>
    <row r="187" spans="6:51" ht="13.9">
      <c r="F187" s="29"/>
      <c r="G187" s="29"/>
      <c r="H187" s="29"/>
      <c r="I187" s="29"/>
      <c r="J187" s="29"/>
      <c r="K187" s="33"/>
      <c r="L187" s="33"/>
      <c r="M187" s="33"/>
      <c r="N187" s="33"/>
      <c r="O187" s="33"/>
      <c r="P187" s="33"/>
      <c r="Q187" s="337">
        <v>186</v>
      </c>
      <c r="R187" s="334" t="s">
        <v>371</v>
      </c>
      <c r="S187" s="335">
        <v>182701785</v>
      </c>
      <c r="T187" s="337" t="s">
        <v>370</v>
      </c>
      <c r="U187" s="430">
        <v>1</v>
      </c>
      <c r="V187" s="335" t="s">
        <v>72</v>
      </c>
      <c r="W187" s="33"/>
      <c r="X187" s="29"/>
      <c r="Y187" s="29"/>
      <c r="Z187" s="29"/>
      <c r="AA187" s="29"/>
      <c r="AB187" s="29"/>
      <c r="AC187" s="29"/>
      <c r="AD187" s="29"/>
      <c r="AE187" s="29"/>
      <c r="AF187" s="29"/>
      <c r="AG187" s="29"/>
      <c r="AH187" s="29"/>
      <c r="AI187" s="29"/>
      <c r="AJ187" s="29"/>
      <c r="AK187" s="29"/>
      <c r="AL187" s="29"/>
      <c r="AM187" s="29"/>
      <c r="AN187" s="29"/>
      <c r="AO187" s="29"/>
      <c r="AP187" s="29"/>
      <c r="AQ187" s="29"/>
      <c r="AR187" s="29"/>
      <c r="AS187" s="29"/>
      <c r="AT187" s="29"/>
      <c r="AU187" s="29"/>
      <c r="AV187" s="29"/>
      <c r="AW187" s="29"/>
      <c r="AX187" s="29"/>
      <c r="AY187" s="29"/>
    </row>
    <row r="188" spans="6:51" ht="13.9">
      <c r="F188" s="29"/>
      <c r="G188" s="29"/>
      <c r="H188" s="29"/>
      <c r="I188" s="29"/>
      <c r="J188" s="29"/>
      <c r="K188" s="33"/>
      <c r="L188" s="33"/>
      <c r="M188" s="33"/>
      <c r="N188" s="33"/>
      <c r="O188" s="33"/>
      <c r="P188" s="33"/>
      <c r="Q188" s="337">
        <v>187</v>
      </c>
      <c r="R188" s="334" t="s">
        <v>372</v>
      </c>
      <c r="S188" s="335">
        <v>182714850</v>
      </c>
      <c r="T188" s="337" t="s">
        <v>370</v>
      </c>
      <c r="U188" s="430">
        <v>0.99980000000000002</v>
      </c>
      <c r="V188" s="335" t="s">
        <v>12</v>
      </c>
      <c r="W188" s="33"/>
      <c r="X188" s="29"/>
      <c r="Y188" s="29"/>
      <c r="Z188" s="29"/>
      <c r="AA188" s="29"/>
      <c r="AB188" s="29"/>
      <c r="AC188" s="29"/>
      <c r="AD188" s="29"/>
      <c r="AE188" s="29"/>
      <c r="AF188" s="29"/>
      <c r="AG188" s="29"/>
      <c r="AH188" s="29"/>
      <c r="AI188" s="29"/>
      <c r="AJ188" s="29"/>
      <c r="AK188" s="29"/>
      <c r="AL188" s="29"/>
      <c r="AM188" s="29"/>
      <c r="AN188" s="29"/>
      <c r="AO188" s="29"/>
      <c r="AP188" s="29"/>
      <c r="AQ188" s="29"/>
      <c r="AR188" s="29"/>
      <c r="AS188" s="29"/>
      <c r="AT188" s="29"/>
      <c r="AU188" s="29"/>
      <c r="AV188" s="29"/>
      <c r="AW188" s="29"/>
      <c r="AX188" s="29"/>
      <c r="AY188" s="29"/>
    </row>
    <row r="189" spans="6:51" ht="13.9">
      <c r="F189" s="29"/>
      <c r="G189" s="29"/>
      <c r="H189" s="29"/>
      <c r="I189" s="29"/>
      <c r="J189" s="29"/>
      <c r="K189" s="33"/>
      <c r="L189" s="33"/>
      <c r="M189" s="33"/>
      <c r="N189" s="33"/>
      <c r="O189" s="33"/>
      <c r="P189" s="33"/>
      <c r="Q189" s="337">
        <v>188</v>
      </c>
      <c r="R189" s="334" t="s">
        <v>373</v>
      </c>
      <c r="S189" s="335">
        <v>182743364</v>
      </c>
      <c r="T189" s="337" t="s">
        <v>370</v>
      </c>
      <c r="U189" s="430">
        <v>1</v>
      </c>
      <c r="V189" s="335" t="s">
        <v>3</v>
      </c>
      <c r="W189" s="33"/>
      <c r="X189" s="29"/>
      <c r="Y189" s="29"/>
      <c r="Z189" s="29"/>
      <c r="AA189" s="29"/>
      <c r="AB189" s="29"/>
      <c r="AC189" s="29"/>
      <c r="AD189" s="29"/>
      <c r="AE189" s="29"/>
      <c r="AF189" s="29"/>
      <c r="AG189" s="29"/>
      <c r="AH189" s="29"/>
      <c r="AI189" s="29"/>
      <c r="AJ189" s="29"/>
      <c r="AK189" s="29"/>
      <c r="AL189" s="29"/>
      <c r="AM189" s="29"/>
      <c r="AN189" s="29"/>
      <c r="AO189" s="29"/>
      <c r="AP189" s="29"/>
      <c r="AQ189" s="29"/>
      <c r="AR189" s="29"/>
      <c r="AS189" s="29"/>
      <c r="AT189" s="29"/>
      <c r="AU189" s="29"/>
      <c r="AV189" s="29"/>
      <c r="AW189" s="29"/>
      <c r="AX189" s="29"/>
      <c r="AY189" s="29"/>
    </row>
    <row r="190" spans="6:51" ht="13.9">
      <c r="F190" s="29"/>
      <c r="G190" s="29"/>
      <c r="H190" s="29"/>
      <c r="I190" s="29"/>
      <c r="J190" s="29"/>
      <c r="K190" s="33"/>
      <c r="L190" s="33"/>
      <c r="M190" s="33"/>
      <c r="N190" s="33"/>
      <c r="O190" s="33"/>
      <c r="P190" s="33"/>
      <c r="Q190" s="337">
        <v>189</v>
      </c>
      <c r="R190" s="334" t="s">
        <v>374</v>
      </c>
      <c r="S190" s="335">
        <v>183843314</v>
      </c>
      <c r="T190" s="337" t="s">
        <v>375</v>
      </c>
      <c r="U190" s="430">
        <v>0.99565000000000003</v>
      </c>
      <c r="V190" s="335" t="s">
        <v>12</v>
      </c>
      <c r="W190" s="33"/>
      <c r="X190" s="29"/>
      <c r="Y190" s="29"/>
      <c r="Z190" s="29"/>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29"/>
      <c r="AW190" s="29"/>
      <c r="AX190" s="29"/>
      <c r="AY190" s="29"/>
    </row>
    <row r="191" spans="6:51" ht="13.9">
      <c r="F191" s="29"/>
      <c r="G191" s="29"/>
      <c r="H191" s="29"/>
      <c r="I191" s="29"/>
      <c r="J191" s="29"/>
      <c r="K191" s="33"/>
      <c r="L191" s="33"/>
      <c r="M191" s="33"/>
      <c r="N191" s="33"/>
      <c r="O191" s="33"/>
      <c r="P191" s="33"/>
      <c r="Q191" s="337">
        <v>190</v>
      </c>
      <c r="R191" s="334" t="s">
        <v>376</v>
      </c>
      <c r="S191" s="335">
        <v>183633981</v>
      </c>
      <c r="T191" s="337" t="s">
        <v>375</v>
      </c>
      <c r="U191" s="430">
        <v>1</v>
      </c>
      <c r="V191" s="335" t="s">
        <v>3</v>
      </c>
      <c r="W191" s="33"/>
      <c r="X191" s="29"/>
      <c r="Y191" s="29"/>
      <c r="Z191" s="29"/>
      <c r="AA191" s="29"/>
      <c r="AB191" s="29"/>
      <c r="AC191" s="29"/>
      <c r="AD191" s="29"/>
      <c r="AE191" s="29"/>
      <c r="AF191" s="29"/>
      <c r="AG191" s="29"/>
      <c r="AH191" s="29"/>
      <c r="AI191" s="29"/>
      <c r="AJ191" s="29"/>
      <c r="AK191" s="29"/>
      <c r="AL191" s="29"/>
      <c r="AM191" s="29"/>
      <c r="AN191" s="29"/>
      <c r="AO191" s="29"/>
      <c r="AP191" s="29"/>
      <c r="AQ191" s="29"/>
      <c r="AR191" s="29"/>
      <c r="AS191" s="29"/>
      <c r="AT191" s="29"/>
      <c r="AU191" s="29"/>
      <c r="AV191" s="29"/>
      <c r="AW191" s="29"/>
      <c r="AX191" s="29"/>
      <c r="AY191" s="29"/>
    </row>
    <row r="192" spans="6:51" ht="13.9">
      <c r="F192" s="29"/>
      <c r="G192" s="29"/>
      <c r="H192" s="29"/>
      <c r="I192" s="29"/>
      <c r="J192" s="29"/>
      <c r="K192" s="33"/>
      <c r="L192" s="33"/>
      <c r="M192" s="33"/>
      <c r="N192" s="33"/>
      <c r="O192" s="33"/>
      <c r="P192" s="33"/>
      <c r="Q192" s="337">
        <v>191</v>
      </c>
      <c r="R192" s="334" t="s">
        <v>377</v>
      </c>
      <c r="S192" s="335">
        <v>183605327</v>
      </c>
      <c r="T192" s="337" t="s">
        <v>375</v>
      </c>
      <c r="U192" s="430">
        <v>1</v>
      </c>
      <c r="V192" s="335" t="s">
        <v>72</v>
      </c>
      <c r="W192" s="33"/>
      <c r="X192" s="29"/>
      <c r="Y192" s="29"/>
      <c r="Z192" s="29"/>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29"/>
      <c r="AW192" s="29"/>
      <c r="AX192" s="29"/>
      <c r="AY192" s="29"/>
    </row>
    <row r="193" spans="6:51" ht="13.9">
      <c r="F193" s="29"/>
      <c r="G193" s="29"/>
      <c r="H193" s="29"/>
      <c r="I193" s="29"/>
      <c r="J193" s="29"/>
      <c r="K193" s="33"/>
      <c r="L193" s="33"/>
      <c r="M193" s="33"/>
      <c r="N193" s="33"/>
      <c r="O193" s="33"/>
      <c r="P193" s="33"/>
      <c r="Q193" s="337">
        <v>192</v>
      </c>
      <c r="R193" s="334" t="s">
        <v>378</v>
      </c>
      <c r="S193" s="335">
        <v>183606952</v>
      </c>
      <c r="T193" s="337" t="s">
        <v>375</v>
      </c>
      <c r="U193" s="430">
        <v>1</v>
      </c>
      <c r="V193" s="336" t="s">
        <v>5</v>
      </c>
      <c r="W193" s="33"/>
      <c r="X193" s="29"/>
      <c r="Y193" s="29"/>
      <c r="Z193" s="29"/>
      <c r="AA193" s="29"/>
      <c r="AB193" s="29"/>
      <c r="AC193" s="29"/>
      <c r="AD193" s="29"/>
      <c r="AE193" s="29"/>
      <c r="AF193" s="29"/>
      <c r="AG193" s="29"/>
      <c r="AH193" s="29"/>
      <c r="AI193" s="29"/>
      <c r="AJ193" s="29"/>
      <c r="AK193" s="29"/>
      <c r="AL193" s="29"/>
      <c r="AM193" s="29"/>
      <c r="AN193" s="29"/>
      <c r="AO193" s="29"/>
      <c r="AP193" s="29"/>
      <c r="AQ193" s="29"/>
      <c r="AR193" s="29"/>
      <c r="AS193" s="29"/>
      <c r="AT193" s="29"/>
      <c r="AU193" s="29"/>
      <c r="AV193" s="29"/>
      <c r="AW193" s="29"/>
      <c r="AX193" s="29"/>
      <c r="AY193" s="29"/>
    </row>
    <row r="194" spans="6:51" ht="13.9">
      <c r="F194" s="29"/>
      <c r="G194" s="29"/>
      <c r="H194" s="29"/>
      <c r="I194" s="29"/>
      <c r="J194" s="29"/>
      <c r="K194" s="33"/>
      <c r="L194" s="33"/>
      <c r="M194" s="33"/>
      <c r="N194" s="33"/>
      <c r="O194" s="33"/>
      <c r="P194" s="33"/>
      <c r="Q194" s="337">
        <v>193</v>
      </c>
      <c r="R194" s="334" t="s">
        <v>379</v>
      </c>
      <c r="S194" s="335">
        <v>283667080</v>
      </c>
      <c r="T194" s="337" t="s">
        <v>375</v>
      </c>
      <c r="U194" s="430">
        <v>1</v>
      </c>
      <c r="V194" s="335" t="s">
        <v>7</v>
      </c>
      <c r="W194" s="33"/>
      <c r="X194" s="29"/>
      <c r="Y194" s="29"/>
      <c r="Z194" s="29"/>
      <c r="AA194" s="29"/>
      <c r="AB194" s="29"/>
      <c r="AC194" s="29"/>
      <c r="AD194" s="29"/>
      <c r="AE194" s="29"/>
      <c r="AF194" s="29"/>
      <c r="AG194" s="29"/>
      <c r="AH194" s="29"/>
      <c r="AI194" s="29"/>
      <c r="AJ194" s="29"/>
      <c r="AK194" s="29"/>
      <c r="AL194" s="29"/>
      <c r="AM194" s="29"/>
      <c r="AN194" s="29"/>
      <c r="AO194" s="29"/>
      <c r="AP194" s="29"/>
      <c r="AQ194" s="29"/>
      <c r="AR194" s="29"/>
      <c r="AS194" s="29"/>
      <c r="AT194" s="29"/>
      <c r="AU194" s="29"/>
      <c r="AV194" s="29"/>
      <c r="AW194" s="29"/>
      <c r="AX194" s="29"/>
      <c r="AY194" s="29"/>
    </row>
    <row r="195" spans="6:51" ht="13.9">
      <c r="F195" s="29"/>
      <c r="G195" s="29"/>
      <c r="H195" s="29"/>
      <c r="I195" s="29"/>
      <c r="J195" s="29"/>
      <c r="K195" s="33"/>
      <c r="L195" s="33"/>
      <c r="M195" s="33"/>
      <c r="N195" s="33"/>
      <c r="O195" s="33"/>
      <c r="P195" s="33"/>
      <c r="Q195" s="435">
        <v>194</v>
      </c>
      <c r="R195" s="435" t="s">
        <v>380</v>
      </c>
      <c r="S195" s="339">
        <v>300083878</v>
      </c>
      <c r="T195" s="337" t="s">
        <v>375</v>
      </c>
      <c r="U195" s="430">
        <v>0.26946999999999999</v>
      </c>
      <c r="V195" s="336" t="s">
        <v>17</v>
      </c>
      <c r="W195" s="33"/>
      <c r="X195" s="29"/>
      <c r="Y195" s="29"/>
      <c r="Z195" s="29"/>
      <c r="AA195" s="29"/>
      <c r="AB195" s="29"/>
      <c r="AC195" s="29"/>
      <c r="AD195" s="29"/>
      <c r="AE195" s="29"/>
      <c r="AF195" s="29"/>
      <c r="AG195" s="29"/>
      <c r="AH195" s="29"/>
      <c r="AI195" s="29"/>
      <c r="AJ195" s="29"/>
      <c r="AK195" s="29"/>
      <c r="AL195" s="29"/>
      <c r="AM195" s="29"/>
      <c r="AN195" s="29"/>
      <c r="AO195" s="29"/>
      <c r="AP195" s="29"/>
      <c r="AQ195" s="29"/>
      <c r="AR195" s="29"/>
      <c r="AS195" s="29"/>
      <c r="AT195" s="29"/>
      <c r="AU195" s="29"/>
      <c r="AV195" s="29"/>
      <c r="AW195" s="29"/>
      <c r="AX195" s="29"/>
      <c r="AY195" s="29"/>
    </row>
    <row r="196" spans="6:51" ht="13.9">
      <c r="F196" s="29"/>
      <c r="G196" s="29"/>
      <c r="H196" s="29"/>
      <c r="I196" s="29"/>
      <c r="J196" s="29"/>
      <c r="K196" s="33"/>
      <c r="L196" s="33"/>
      <c r="M196" s="33"/>
      <c r="N196" s="33"/>
      <c r="O196" s="33"/>
      <c r="P196" s="33"/>
      <c r="Q196" s="434">
        <v>195</v>
      </c>
      <c r="R196" s="334" t="s">
        <v>381</v>
      </c>
      <c r="S196" s="335">
        <v>184552774</v>
      </c>
      <c r="T196" s="337" t="s">
        <v>382</v>
      </c>
      <c r="U196" s="430">
        <v>1</v>
      </c>
      <c r="V196" s="335" t="s">
        <v>46</v>
      </c>
      <c r="W196" s="33"/>
      <c r="X196" s="29"/>
      <c r="Y196" s="29"/>
      <c r="Z196" s="29"/>
      <c r="AA196" s="29"/>
      <c r="AB196" s="29"/>
      <c r="AC196" s="29"/>
      <c r="AD196" s="29"/>
      <c r="AE196" s="29"/>
      <c r="AF196" s="29"/>
      <c r="AG196" s="29"/>
      <c r="AH196" s="29"/>
      <c r="AI196" s="29"/>
      <c r="AJ196" s="29"/>
      <c r="AK196" s="29"/>
      <c r="AL196" s="29"/>
      <c r="AM196" s="29"/>
      <c r="AN196" s="29"/>
      <c r="AO196" s="29"/>
      <c r="AP196" s="29"/>
      <c r="AQ196" s="29"/>
      <c r="AR196" s="29"/>
      <c r="AS196" s="29"/>
      <c r="AT196" s="29"/>
      <c r="AU196" s="29"/>
      <c r="AV196" s="29"/>
      <c r="AW196" s="29"/>
      <c r="AX196" s="29"/>
      <c r="AY196" s="29"/>
    </row>
    <row r="197" spans="6:51" ht="13.9">
      <c r="F197" s="29"/>
      <c r="G197" s="29"/>
      <c r="H197" s="29"/>
      <c r="I197" s="29"/>
      <c r="J197" s="29"/>
      <c r="K197" s="33"/>
      <c r="L197" s="33"/>
      <c r="M197" s="33"/>
      <c r="N197" s="33"/>
      <c r="O197" s="33"/>
      <c r="P197" s="33"/>
      <c r="Q197" s="337">
        <v>196</v>
      </c>
      <c r="R197" s="334" t="s">
        <v>383</v>
      </c>
      <c r="S197" s="335">
        <v>184827583</v>
      </c>
      <c r="T197" s="337" t="s">
        <v>382</v>
      </c>
      <c r="U197" s="430">
        <v>0.99555400000000005</v>
      </c>
      <c r="V197" s="335" t="s">
        <v>12</v>
      </c>
      <c r="W197" s="33"/>
      <c r="X197" s="29"/>
      <c r="Y197" s="29"/>
      <c r="Z197" s="29"/>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29"/>
      <c r="AW197" s="29"/>
      <c r="AX197" s="29"/>
      <c r="AY197" s="29"/>
    </row>
    <row r="198" spans="6:51" ht="13.9">
      <c r="F198" s="29"/>
      <c r="G198" s="29"/>
      <c r="H198" s="29"/>
      <c r="I198" s="29"/>
      <c r="J198" s="29"/>
      <c r="K198" s="33"/>
      <c r="L198" s="33"/>
      <c r="M198" s="33"/>
      <c r="N198" s="33"/>
      <c r="O198" s="33"/>
      <c r="P198" s="33"/>
      <c r="Q198" s="434">
        <v>197</v>
      </c>
      <c r="R198" s="334" t="s">
        <v>384</v>
      </c>
      <c r="S198" s="335">
        <v>184626819</v>
      </c>
      <c r="T198" s="337" t="s">
        <v>382</v>
      </c>
      <c r="U198" s="430">
        <v>1</v>
      </c>
      <c r="V198" s="335" t="s">
        <v>3</v>
      </c>
      <c r="W198" s="33"/>
      <c r="X198" s="29"/>
      <c r="Y198" s="29"/>
      <c r="Z198" s="29"/>
      <c r="AA198" s="29"/>
      <c r="AB198" s="29"/>
      <c r="AC198" s="29"/>
      <c r="AD198" s="29"/>
      <c r="AE198" s="29"/>
      <c r="AF198" s="29"/>
      <c r="AG198" s="29"/>
      <c r="AH198" s="29"/>
      <c r="AI198" s="29"/>
      <c r="AJ198" s="29"/>
      <c r="AK198" s="29"/>
      <c r="AL198" s="29"/>
      <c r="AM198" s="29"/>
      <c r="AN198" s="29"/>
      <c r="AO198" s="29"/>
      <c r="AP198" s="29"/>
      <c r="AQ198" s="29"/>
      <c r="AR198" s="29"/>
      <c r="AS198" s="29"/>
      <c r="AT198" s="29"/>
      <c r="AU198" s="29"/>
      <c r="AV198" s="29"/>
      <c r="AW198" s="29"/>
      <c r="AX198" s="29"/>
      <c r="AY198" s="29"/>
    </row>
    <row r="199" spans="6:51" ht="13.9">
      <c r="F199" s="29"/>
      <c r="G199" s="29"/>
      <c r="H199" s="29"/>
      <c r="I199" s="29"/>
      <c r="J199" s="29"/>
      <c r="K199" s="33"/>
      <c r="L199" s="33"/>
      <c r="M199" s="33"/>
      <c r="N199" s="33"/>
      <c r="O199" s="33"/>
      <c r="P199" s="33"/>
      <c r="Q199" s="337">
        <v>198</v>
      </c>
      <c r="R199" s="334" t="s">
        <v>385</v>
      </c>
      <c r="S199" s="335">
        <v>184536236</v>
      </c>
      <c r="T199" s="337" t="s">
        <v>382</v>
      </c>
      <c r="U199" s="430">
        <v>1</v>
      </c>
      <c r="V199" s="335" t="s">
        <v>7</v>
      </c>
      <c r="W199" s="33"/>
      <c r="X199" s="29"/>
      <c r="Y199" s="29"/>
      <c r="Z199" s="29"/>
      <c r="AA199" s="29"/>
      <c r="AB199" s="29"/>
      <c r="AC199" s="29"/>
      <c r="AD199" s="29"/>
      <c r="AE199" s="29"/>
      <c r="AF199" s="29"/>
      <c r="AG199" s="29"/>
      <c r="AH199" s="29"/>
      <c r="AI199" s="29"/>
      <c r="AJ199" s="29"/>
      <c r="AK199" s="29"/>
      <c r="AL199" s="29"/>
      <c r="AM199" s="29"/>
      <c r="AN199" s="29"/>
      <c r="AO199" s="29"/>
      <c r="AP199" s="29"/>
      <c r="AQ199" s="29"/>
      <c r="AR199" s="29"/>
      <c r="AS199" s="29"/>
      <c r="AT199" s="29"/>
      <c r="AU199" s="29"/>
      <c r="AV199" s="29"/>
      <c r="AW199" s="29"/>
      <c r="AX199" s="29"/>
      <c r="AY199" s="29"/>
    </row>
    <row r="200" spans="6:51" ht="13.9">
      <c r="F200" s="29"/>
      <c r="G200" s="29"/>
      <c r="H200" s="29"/>
      <c r="I200" s="29"/>
      <c r="J200" s="29"/>
      <c r="K200" s="33"/>
      <c r="L200" s="33"/>
      <c r="M200" s="33"/>
      <c r="N200" s="33"/>
      <c r="O200" s="33"/>
      <c r="P200" s="33"/>
      <c r="Q200" s="434">
        <v>199</v>
      </c>
      <c r="R200" s="334" t="s">
        <v>386</v>
      </c>
      <c r="S200" s="335">
        <v>185304657</v>
      </c>
      <c r="T200" s="337" t="s">
        <v>387</v>
      </c>
      <c r="U200" s="430">
        <v>0.99360000000000004</v>
      </c>
      <c r="V200" s="335" t="s">
        <v>3</v>
      </c>
      <c r="W200" s="33"/>
      <c r="X200" s="29"/>
      <c r="Y200" s="29"/>
      <c r="Z200" s="29"/>
      <c r="AA200" s="29"/>
      <c r="AB200" s="29"/>
      <c r="AC200" s="29"/>
      <c r="AD200" s="29"/>
      <c r="AE200" s="29"/>
      <c r="AF200" s="29"/>
      <c r="AG200" s="29"/>
      <c r="AH200" s="29"/>
      <c r="AI200" s="29"/>
      <c r="AJ200" s="29"/>
      <c r="AK200" s="29"/>
      <c r="AL200" s="29"/>
      <c r="AM200" s="29"/>
      <c r="AN200" s="29"/>
      <c r="AO200" s="29"/>
      <c r="AP200" s="29"/>
      <c r="AQ200" s="29"/>
      <c r="AR200" s="29"/>
      <c r="AS200" s="29"/>
      <c r="AT200" s="29"/>
      <c r="AU200" s="29"/>
      <c r="AV200" s="29"/>
      <c r="AW200" s="29"/>
      <c r="AX200" s="29"/>
      <c r="AY200" s="29"/>
    </row>
    <row r="201" spans="6:51" ht="13.9">
      <c r="F201" s="29"/>
      <c r="G201" s="29"/>
      <c r="H201" s="29"/>
      <c r="I201" s="29"/>
      <c r="J201" s="29"/>
      <c r="K201" s="33"/>
      <c r="L201" s="33"/>
      <c r="M201" s="33"/>
      <c r="N201" s="33"/>
      <c r="O201" s="33"/>
      <c r="P201" s="33"/>
      <c r="Q201" s="337">
        <v>200</v>
      </c>
      <c r="R201" s="334" t="s">
        <v>388</v>
      </c>
      <c r="S201" s="335">
        <v>185492166</v>
      </c>
      <c r="T201" s="337" t="s">
        <v>387</v>
      </c>
      <c r="U201" s="430">
        <v>0.99850000000000005</v>
      </c>
      <c r="V201" s="335" t="s">
        <v>12</v>
      </c>
      <c r="W201" s="33"/>
      <c r="X201" s="29"/>
      <c r="Y201" s="29"/>
      <c r="Z201" s="29"/>
      <c r="AA201" s="29"/>
      <c r="AB201" s="29"/>
      <c r="AC201" s="29"/>
      <c r="AD201" s="29"/>
      <c r="AE201" s="29"/>
      <c r="AF201" s="29"/>
      <c r="AG201" s="29"/>
      <c r="AH201" s="29"/>
      <c r="AI201" s="29"/>
      <c r="AJ201" s="29"/>
      <c r="AK201" s="29"/>
      <c r="AL201" s="29"/>
      <c r="AM201" s="29"/>
      <c r="AN201" s="29"/>
      <c r="AO201" s="29"/>
      <c r="AP201" s="29"/>
      <c r="AQ201" s="29"/>
      <c r="AR201" s="29"/>
      <c r="AS201" s="29"/>
      <c r="AT201" s="29"/>
      <c r="AU201" s="29"/>
      <c r="AV201" s="29"/>
      <c r="AW201" s="29"/>
      <c r="AX201" s="29"/>
      <c r="AY201" s="29"/>
    </row>
    <row r="202" spans="6:51" ht="13.9">
      <c r="F202" s="29"/>
      <c r="G202" s="29"/>
      <c r="H202" s="29"/>
      <c r="I202" s="29"/>
      <c r="J202" s="29"/>
      <c r="K202" s="33"/>
      <c r="L202" s="33"/>
      <c r="M202" s="33"/>
      <c r="N202" s="33"/>
      <c r="O202" s="33"/>
      <c r="P202" s="33"/>
      <c r="Q202" s="434">
        <v>201</v>
      </c>
      <c r="R202" s="334" t="s">
        <v>389</v>
      </c>
      <c r="S202" s="335">
        <v>185105324</v>
      </c>
      <c r="T202" s="337" t="s">
        <v>387</v>
      </c>
      <c r="U202" s="430">
        <v>1</v>
      </c>
      <c r="V202" s="336" t="s">
        <v>5</v>
      </c>
      <c r="W202" s="33"/>
      <c r="X202" s="29"/>
      <c r="Y202" s="29"/>
      <c r="Z202" s="29"/>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row>
    <row r="203" spans="6:51" ht="13.9">
      <c r="F203" s="29"/>
      <c r="G203" s="29"/>
      <c r="H203" s="29"/>
      <c r="I203" s="29"/>
      <c r="J203" s="29"/>
      <c r="K203" s="33"/>
      <c r="L203" s="33"/>
      <c r="M203" s="33"/>
      <c r="N203" s="33"/>
      <c r="O203" s="33"/>
      <c r="P203" s="33"/>
      <c r="Q203" s="337">
        <v>202</v>
      </c>
      <c r="R203" s="334" t="s">
        <v>390</v>
      </c>
      <c r="S203" s="335">
        <v>185179431</v>
      </c>
      <c r="T203" s="337" t="s">
        <v>387</v>
      </c>
      <c r="U203" s="430">
        <v>1</v>
      </c>
      <c r="V203" s="335" t="s">
        <v>72</v>
      </c>
      <c r="W203" s="33"/>
      <c r="X203" s="29"/>
      <c r="Y203" s="29"/>
      <c r="Z203" s="29"/>
      <c r="AA203" s="29"/>
      <c r="AB203" s="29"/>
      <c r="AC203" s="29"/>
      <c r="AD203" s="29"/>
      <c r="AE203" s="29"/>
      <c r="AF203" s="29"/>
      <c r="AG203" s="29"/>
      <c r="AH203" s="29"/>
      <c r="AI203" s="29"/>
      <c r="AJ203" s="29"/>
      <c r="AK203" s="29"/>
      <c r="AL203" s="29"/>
      <c r="AM203" s="29"/>
      <c r="AN203" s="29"/>
      <c r="AO203" s="29"/>
      <c r="AP203" s="29"/>
      <c r="AQ203" s="29"/>
      <c r="AR203" s="29"/>
      <c r="AS203" s="29"/>
      <c r="AT203" s="29"/>
      <c r="AU203" s="29"/>
      <c r="AV203" s="29"/>
      <c r="AW203" s="29"/>
      <c r="AX203" s="29"/>
      <c r="AY203" s="29"/>
    </row>
    <row r="204" spans="6:51" ht="13.9">
      <c r="F204" s="29"/>
      <c r="G204" s="29"/>
      <c r="H204" s="29"/>
      <c r="I204" s="29"/>
      <c r="J204" s="29"/>
      <c r="K204" s="33"/>
      <c r="L204" s="33"/>
      <c r="M204" s="33"/>
      <c r="N204" s="33"/>
      <c r="O204" s="33"/>
      <c r="P204" s="33"/>
      <c r="Q204" s="434">
        <v>203</v>
      </c>
      <c r="R204" s="334" t="s">
        <v>391</v>
      </c>
      <c r="S204" s="335">
        <v>185108391</v>
      </c>
      <c r="T204" s="337" t="s">
        <v>387</v>
      </c>
      <c r="U204" s="430">
        <v>1</v>
      </c>
      <c r="V204" s="345" t="s">
        <v>46</v>
      </c>
      <c r="W204" s="33"/>
      <c r="X204" s="29"/>
      <c r="Y204" s="29"/>
      <c r="Z204" s="29"/>
      <c r="AA204" s="29"/>
      <c r="AB204" s="29"/>
      <c r="AC204" s="29"/>
      <c r="AD204" s="29"/>
      <c r="AE204" s="29"/>
      <c r="AF204" s="29"/>
      <c r="AG204" s="29"/>
      <c r="AH204" s="29"/>
      <c r="AI204" s="29"/>
      <c r="AJ204" s="29"/>
      <c r="AK204" s="29"/>
      <c r="AL204" s="29"/>
      <c r="AM204" s="29"/>
      <c r="AN204" s="29"/>
      <c r="AO204" s="29"/>
      <c r="AP204" s="29"/>
      <c r="AQ204" s="29"/>
      <c r="AR204" s="29"/>
      <c r="AS204" s="29"/>
      <c r="AT204" s="29"/>
      <c r="AU204" s="29"/>
      <c r="AV204" s="29"/>
      <c r="AW204" s="29"/>
      <c r="AX204" s="29"/>
      <c r="AY204" s="29"/>
    </row>
    <row r="205" spans="6:51" ht="13.9">
      <c r="F205" s="29"/>
      <c r="G205" s="29"/>
      <c r="H205" s="29"/>
      <c r="I205" s="29"/>
      <c r="J205" s="29"/>
      <c r="K205" s="33"/>
      <c r="L205" s="33"/>
      <c r="M205" s="33"/>
      <c r="N205" s="33"/>
      <c r="O205" s="33"/>
      <c r="P205" s="33"/>
      <c r="Q205" s="337">
        <v>204</v>
      </c>
      <c r="R205" s="334" t="s">
        <v>392</v>
      </c>
      <c r="S205" s="335">
        <v>124135580</v>
      </c>
      <c r="T205" s="337" t="s">
        <v>74</v>
      </c>
      <c r="U205" s="432">
        <v>0.99770000000000003</v>
      </c>
      <c r="V205" s="345" t="s">
        <v>12</v>
      </c>
      <c r="W205" s="33"/>
      <c r="X205" s="29"/>
      <c r="Y205" s="29"/>
      <c r="Z205" s="29"/>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29"/>
      <c r="AW205" s="29"/>
      <c r="AX205" s="29"/>
      <c r="AY205" s="29"/>
    </row>
    <row r="206" spans="6:51" ht="13.9">
      <c r="F206" s="29"/>
      <c r="G206" s="29"/>
      <c r="H206" s="29"/>
      <c r="I206" s="29"/>
      <c r="J206" s="29"/>
      <c r="K206" s="33"/>
      <c r="L206" s="33"/>
      <c r="M206" s="33"/>
      <c r="N206" s="33"/>
      <c r="O206" s="33"/>
      <c r="P206" s="33"/>
      <c r="Q206" s="435">
        <v>205</v>
      </c>
      <c r="R206" s="435" t="s">
        <v>393</v>
      </c>
      <c r="S206" s="339">
        <v>120545849</v>
      </c>
      <c r="T206" s="337" t="s">
        <v>74</v>
      </c>
      <c r="U206" s="433">
        <v>0.87039999999999995</v>
      </c>
      <c r="V206" s="436" t="s">
        <v>3</v>
      </c>
      <c r="W206" s="33"/>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29"/>
      <c r="AW206" s="29"/>
      <c r="AX206" s="29"/>
      <c r="AY206" s="29"/>
    </row>
    <row r="207" spans="6:51" ht="13.9">
      <c r="F207" s="29"/>
      <c r="G207" s="29"/>
      <c r="H207" s="29"/>
      <c r="I207" s="29"/>
      <c r="J207" s="29"/>
      <c r="K207" s="33"/>
      <c r="L207" s="33"/>
      <c r="M207" s="33"/>
      <c r="N207" s="33"/>
      <c r="O207" s="33"/>
      <c r="P207" s="33"/>
      <c r="Q207" s="337">
        <v>206</v>
      </c>
      <c r="R207" s="334" t="s">
        <v>394</v>
      </c>
      <c r="S207" s="335">
        <v>302683277</v>
      </c>
      <c r="T207" s="337" t="s">
        <v>74</v>
      </c>
      <c r="U207" s="432">
        <v>1</v>
      </c>
      <c r="V207" s="335" t="s">
        <v>7</v>
      </c>
      <c r="W207" s="33"/>
      <c r="X207" s="29"/>
      <c r="Y207" s="29"/>
      <c r="Z207" s="29"/>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29"/>
      <c r="AW207" s="29"/>
      <c r="AX207" s="29"/>
      <c r="AY207" s="29"/>
    </row>
    <row r="208" spans="6:51" ht="13.9">
      <c r="F208" s="29"/>
      <c r="G208" s="29"/>
      <c r="H208" s="29"/>
      <c r="I208" s="29"/>
      <c r="J208" s="29"/>
      <c r="K208" s="33"/>
      <c r="L208" s="33"/>
      <c r="M208" s="33"/>
      <c r="N208" s="33"/>
      <c r="O208" s="33"/>
      <c r="P208" s="33"/>
      <c r="Q208" s="337">
        <v>207</v>
      </c>
      <c r="R208" s="334" t="s">
        <v>395</v>
      </c>
      <c r="S208" s="335">
        <v>120153047</v>
      </c>
      <c r="T208" s="337" t="s">
        <v>74</v>
      </c>
      <c r="U208" s="432">
        <v>1</v>
      </c>
      <c r="V208" s="336" t="s">
        <v>5</v>
      </c>
      <c r="W208" s="33"/>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29"/>
      <c r="AW208" s="29"/>
      <c r="AX208" s="29"/>
      <c r="AY208" s="29"/>
    </row>
    <row r="209" spans="6:51" ht="13.9">
      <c r="F209" s="29"/>
      <c r="G209" s="29"/>
      <c r="H209" s="29"/>
      <c r="I209" s="29"/>
      <c r="J209" s="29"/>
      <c r="K209" s="33"/>
      <c r="L209" s="33"/>
      <c r="M209" s="33"/>
      <c r="N209" s="33"/>
      <c r="O209" s="33"/>
      <c r="P209" s="33"/>
      <c r="Q209" s="337">
        <v>208</v>
      </c>
      <c r="R209" s="334" t="s">
        <v>396</v>
      </c>
      <c r="S209" s="335">
        <v>120750163</v>
      </c>
      <c r="T209" s="337" t="s">
        <v>74</v>
      </c>
      <c r="U209" s="432">
        <v>1</v>
      </c>
      <c r="V209" s="335" t="s">
        <v>46</v>
      </c>
      <c r="W209" s="33"/>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29"/>
      <c r="AW209" s="29"/>
      <c r="AX209" s="29"/>
      <c r="AY209" s="29"/>
    </row>
    <row r="210" spans="6:51" ht="13.9">
      <c r="F210" s="29"/>
      <c r="G210" s="29"/>
      <c r="H210" s="29"/>
      <c r="I210" s="29"/>
      <c r="J210" s="29"/>
      <c r="K210" s="33"/>
      <c r="L210" s="33"/>
      <c r="M210" s="33"/>
      <c r="N210" s="33"/>
      <c r="O210" s="33"/>
      <c r="P210" s="33"/>
      <c r="Q210" s="337">
        <v>209</v>
      </c>
      <c r="R210" s="334" t="s">
        <v>397</v>
      </c>
      <c r="S210" s="335">
        <v>124644360</v>
      </c>
      <c r="T210" s="337" t="s">
        <v>74</v>
      </c>
      <c r="U210" s="433" t="s">
        <v>22</v>
      </c>
      <c r="V210" s="335" t="s">
        <v>7</v>
      </c>
      <c r="W210" s="33"/>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29"/>
    </row>
    <row r="211" spans="6:51" ht="13.9">
      <c r="F211" s="29"/>
      <c r="G211" s="29"/>
      <c r="H211" s="29"/>
      <c r="I211" s="29"/>
      <c r="J211" s="29"/>
      <c r="K211" s="33"/>
      <c r="L211" s="33"/>
      <c r="M211" s="33"/>
      <c r="N211" s="33"/>
      <c r="O211" s="33"/>
      <c r="P211" s="33"/>
      <c r="Q211" s="337">
        <v>210</v>
      </c>
      <c r="R211" s="334" t="s">
        <v>15</v>
      </c>
      <c r="S211" s="335">
        <v>124568293</v>
      </c>
      <c r="T211" s="337" t="s">
        <v>74</v>
      </c>
      <c r="U211" s="433" t="s">
        <v>22</v>
      </c>
      <c r="V211" s="335" t="s">
        <v>72</v>
      </c>
      <c r="W211" s="33"/>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row>
    <row r="212" spans="6:51" ht="13.9">
      <c r="Q212" s="496">
        <v>211</v>
      </c>
      <c r="R212" s="497" t="s">
        <v>398</v>
      </c>
      <c r="S212" s="498">
        <v>120125820</v>
      </c>
      <c r="T212" s="496" t="s">
        <v>74</v>
      </c>
      <c r="U212" s="499">
        <v>1</v>
      </c>
      <c r="V212" s="500" t="s">
        <v>5</v>
      </c>
      <c r="AY212" s="29"/>
    </row>
    <row r="213" spans="6:51" ht="13.9">
      <c r="Q213" s="501">
        <v>212</v>
      </c>
      <c r="R213" s="501" t="s">
        <v>399</v>
      </c>
      <c r="S213" s="502">
        <v>181705485</v>
      </c>
      <c r="T213" s="496" t="s">
        <v>74</v>
      </c>
      <c r="U213" s="499">
        <v>0.75021499999999997</v>
      </c>
      <c r="V213" s="502" t="s">
        <v>17</v>
      </c>
      <c r="AY213" s="29"/>
    </row>
    <row r="214" spans="6:51" ht="13.9">
      <c r="Q214" s="496">
        <v>213</v>
      </c>
      <c r="R214" s="497" t="s">
        <v>400</v>
      </c>
      <c r="S214" s="498">
        <v>123615345</v>
      </c>
      <c r="T214" s="496" t="s">
        <v>74</v>
      </c>
      <c r="U214" s="503">
        <v>1</v>
      </c>
      <c r="V214" s="498" t="s">
        <v>46</v>
      </c>
      <c r="AY214" s="29"/>
    </row>
    <row r="215" spans="6:51" ht="13.9">
      <c r="Q215" s="496">
        <v>214</v>
      </c>
      <c r="R215" s="497" t="s">
        <v>401</v>
      </c>
      <c r="S215" s="498">
        <v>304195262</v>
      </c>
      <c r="T215" s="496" t="s">
        <v>74</v>
      </c>
      <c r="U215" s="503" t="s">
        <v>22</v>
      </c>
      <c r="V215" s="500" t="s">
        <v>5</v>
      </c>
      <c r="AY215" s="29"/>
    </row>
    <row r="216" spans="6:51" ht="13.9">
      <c r="Q216" s="496">
        <v>215</v>
      </c>
      <c r="R216" s="497" t="s">
        <v>402</v>
      </c>
      <c r="S216" s="498">
        <v>186442084</v>
      </c>
      <c r="T216" s="496" t="s">
        <v>403</v>
      </c>
      <c r="U216" s="504">
        <v>1</v>
      </c>
      <c r="V216" s="502" t="s">
        <v>30</v>
      </c>
    </row>
    <row r="217" spans="6:51" ht="13.9">
      <c r="Q217" s="496">
        <v>216</v>
      </c>
      <c r="R217" s="497" t="s">
        <v>404</v>
      </c>
      <c r="S217" s="498">
        <v>186063262</v>
      </c>
      <c r="T217" s="496" t="s">
        <v>403</v>
      </c>
      <c r="U217" s="504">
        <v>1</v>
      </c>
      <c r="V217" s="502" t="s">
        <v>30</v>
      </c>
    </row>
    <row r="218" spans="6:51" ht="13.9">
      <c r="Q218" s="496">
        <v>217</v>
      </c>
      <c r="R218" s="497" t="s">
        <v>405</v>
      </c>
      <c r="S218" s="498">
        <v>302409486</v>
      </c>
      <c r="T218" s="496" t="s">
        <v>403</v>
      </c>
      <c r="U218" s="505" t="s">
        <v>22</v>
      </c>
      <c r="V218" s="502" t="s">
        <v>7</v>
      </c>
    </row>
    <row r="219" spans="6:51" ht="13.9">
      <c r="Q219" s="496">
        <v>218</v>
      </c>
      <c r="R219" s="497" t="s">
        <v>406</v>
      </c>
      <c r="S219" s="498">
        <v>155498117</v>
      </c>
      <c r="T219" s="496" t="s">
        <v>407</v>
      </c>
      <c r="U219" s="504">
        <v>1</v>
      </c>
      <c r="V219" s="502" t="s">
        <v>72</v>
      </c>
    </row>
    <row r="220" spans="6:51" ht="13.9">
      <c r="Q220" s="496">
        <v>219</v>
      </c>
      <c r="R220" s="497" t="s">
        <v>408</v>
      </c>
      <c r="S220" s="498">
        <v>110087517</v>
      </c>
      <c r="T220" s="496" t="s">
        <v>407</v>
      </c>
      <c r="U220" s="504">
        <v>1</v>
      </c>
      <c r="V220" s="502" t="s">
        <v>12</v>
      </c>
    </row>
    <row r="221" spans="6:51" ht="13.9">
      <c r="Q221" s="496">
        <v>220</v>
      </c>
      <c r="R221" s="497" t="s">
        <v>409</v>
      </c>
      <c r="S221" s="498">
        <v>187801768</v>
      </c>
      <c r="T221" s="496" t="s">
        <v>410</v>
      </c>
      <c r="U221" s="504">
        <v>1</v>
      </c>
      <c r="V221" s="502" t="s">
        <v>72</v>
      </c>
    </row>
    <row r="222" spans="6:51" ht="13.9">
      <c r="R222" s="497"/>
      <c r="S222" s="498"/>
      <c r="T222" s="506"/>
      <c r="U222" s="498"/>
      <c r="V222" s="496"/>
    </row>
    <row r="223" spans="6:51" ht="13.9">
      <c r="R223" s="497"/>
      <c r="S223" s="498"/>
      <c r="T223" s="506"/>
      <c r="U223" s="498"/>
      <c r="V223" s="496"/>
    </row>
    <row r="224" spans="6:51" ht="13.9">
      <c r="R224" s="497"/>
      <c r="S224" s="498"/>
      <c r="T224" s="506"/>
      <c r="U224" s="498"/>
      <c r="V224" s="496"/>
    </row>
    <row r="225" spans="18:22" ht="13.9">
      <c r="R225" s="497"/>
      <c r="S225" s="498"/>
      <c r="T225" s="506"/>
      <c r="U225" s="498"/>
      <c r="V225" s="496"/>
    </row>
    <row r="226" spans="18:22" ht="13.9">
      <c r="R226" s="497"/>
      <c r="S226" s="498"/>
      <c r="T226" s="506"/>
      <c r="U226" s="498"/>
      <c r="V226" s="496"/>
    </row>
    <row r="227" spans="18:22" ht="13.9">
      <c r="R227" s="497"/>
      <c r="S227" s="498"/>
      <c r="T227" s="506"/>
      <c r="U227" s="498"/>
      <c r="V227" s="496"/>
    </row>
    <row r="228" spans="18:22" ht="13.9">
      <c r="R228" s="497"/>
      <c r="S228" s="498"/>
      <c r="T228" s="506"/>
      <c r="U228" s="498"/>
      <c r="V228" s="496"/>
    </row>
    <row r="229" spans="18:22" ht="13.9">
      <c r="R229" s="497"/>
      <c r="S229" s="498"/>
      <c r="T229" s="506"/>
      <c r="U229" s="498"/>
      <c r="V229" s="496"/>
    </row>
    <row r="230" spans="18:22" ht="13.9">
      <c r="R230" s="497"/>
      <c r="S230" s="498"/>
      <c r="T230" s="506"/>
      <c r="U230" s="498"/>
      <c r="V230" s="496"/>
    </row>
    <row r="231" spans="18:22" ht="14.45">
      <c r="R231" s="507"/>
      <c r="S231" s="507"/>
      <c r="T231" s="507"/>
      <c r="U231" s="507"/>
    </row>
    <row r="232" spans="18:22" ht="14.45">
      <c r="R232" s="507"/>
      <c r="S232" s="507"/>
      <c r="T232" s="507"/>
      <c r="U232" s="507"/>
    </row>
    <row r="234" spans="18:22" ht="14.45">
      <c r="R234" s="507"/>
      <c r="S234" s="508"/>
      <c r="T234" s="507"/>
      <c r="U234" s="507"/>
    </row>
    <row r="235" spans="18:22" ht="14.45">
      <c r="R235" s="507"/>
      <c r="S235" s="508"/>
      <c r="T235" s="507"/>
      <c r="U235" s="507"/>
    </row>
  </sheetData>
  <sheetProtection algorithmName="SHA-512" hashValue="QVNq7xO2zSeLP6eVIDh/9WFCZ5T1TZLiweNLbyh021oAmnF164LkfnwjVcgRcrZgBsuufmiUv0ZRpol6Y0m+pw==" saltValue="33+WgFVYMV1k43XjirznjA==" spinCount="100000" sheet="1" selectLockedCells="1"/>
  <autoFilter ref="R1:V1" xr:uid="{00000000-0001-0000-0000-000000000000}">
    <sortState xmlns:xlrd2="http://schemas.microsoft.com/office/spreadsheetml/2017/richdata2" ref="R2:V236">
      <sortCondition ref="V1"/>
    </sortState>
  </autoFilter>
  <sortState xmlns:xlrd2="http://schemas.microsoft.com/office/spreadsheetml/2017/richdata2" ref="K1:L119">
    <sortCondition ref="K1"/>
  </sortState>
  <dataConsolidate/>
  <mergeCells count="30">
    <mergeCell ref="C18:D18"/>
    <mergeCell ref="C19:D19"/>
    <mergeCell ref="C20:D20"/>
    <mergeCell ref="C21:D21"/>
    <mergeCell ref="C23:E23"/>
    <mergeCell ref="C128:E128"/>
    <mergeCell ref="C129:E129"/>
    <mergeCell ref="C121:E121"/>
    <mergeCell ref="C31:E31"/>
    <mergeCell ref="C32:E32"/>
    <mergeCell ref="C126:E126"/>
    <mergeCell ref="C127:E127"/>
    <mergeCell ref="C50:E50"/>
    <mergeCell ref="C108:E108"/>
    <mergeCell ref="C29:E29"/>
    <mergeCell ref="C30:E30"/>
    <mergeCell ref="C26:E26"/>
    <mergeCell ref="D2:E4"/>
    <mergeCell ref="C10:E10"/>
    <mergeCell ref="C12:E12"/>
    <mergeCell ref="C14:E14"/>
    <mergeCell ref="B6:E6"/>
    <mergeCell ref="C8:E8"/>
    <mergeCell ref="C9:E9"/>
    <mergeCell ref="C11:E11"/>
    <mergeCell ref="C27:E27"/>
    <mergeCell ref="C15:D15"/>
    <mergeCell ref="C17:D17"/>
    <mergeCell ref="C16:D16"/>
    <mergeCell ref="C24:E24"/>
  </mergeCells>
  <phoneticPr fontId="37" type="noConversion"/>
  <conditionalFormatting sqref="C104 E104">
    <cfRule type="cellIs" dxfId="46" priority="5" stopIfTrue="1" operator="notEqual">
      <formula>"Balansas"</formula>
    </cfRule>
  </conditionalFormatting>
  <dataValidations xWindow="806" yWindow="488" count="22">
    <dataValidation allowBlank="1" showErrorMessage="1" sqref="B31:B32" xr:uid="{00000000-0002-0000-0000-000003000000}"/>
    <dataValidation type="whole" allowBlank="1" showErrorMessage="1" prompt="Nurodykite identifikacinį numerį (juridinio asmens kodą)" sqref="C10:E10" xr:uid="{00000000-0002-0000-0000-000006000000}">
      <formula1>0</formula1>
      <formula2>9999999999999990000</formula2>
    </dataValidation>
    <dataValidation type="list" allowBlank="1" showInputMessage="1" showErrorMessage="1" prompt="Prašome pasirinkti atsakymą" sqref="C26:E26" xr:uid="{36418B47-0EFE-4B58-8AFF-84C2C4AE8B57}">
      <formula1>"Taip, Ne"</formula1>
    </dataValidation>
    <dataValidation allowBlank="1" showInputMessage="1" showErrorMessage="1" prompt="Jei balansas susibalansuoja, matysite žodį „Balansas“; jei nesibalansuoja - matysite disbalanso dydį (skirtumą)" sqref="B104:E104" xr:uid="{B54D94EF-D1E1-4C29-976A-6335B34B9583}"/>
    <dataValidation allowBlank="1" showInputMessage="1" showErrorMessage="1" prompt="Pildoma, jei įmonės balanse šie įsipareigojimai pateikiami atskirai nuo ilgalaikių ir trumpalaikių įsipareigojimų." sqref="B100:E100" xr:uid="{A6D8676A-C540-4464-A8B4-73FF94825993}"/>
    <dataValidation allowBlank="1" showInputMessage="1" showErrorMessage="1" prompt="Pildoma tik akcinių bendrovių / uždarųjų akcinių bendrovių." sqref="B75:E75" xr:uid="{CD5FE14E-AA8D-4DE5-B78D-39236DA95802}"/>
    <dataValidation allowBlank="1" showInputMessage="1" showErrorMessage="1" prompt="Pildoma savivaldybės įmonių, turinčių atitinkamo turto." sqref="B76:E76" xr:uid="{1715901B-C6AA-4B89-A5DA-C74B78FA21BB}"/>
    <dataValidation allowBlank="1" showInputMessage="1" showErrorMessage="1" prompt="Pildoma, jei įmonės balanse šis turtas pateikiamas atskirai nuo ilgalaikio ir trumpalaikio turto." sqref="B70:E70" xr:uid="{BE2F1D42-88C6-4ADA-9C70-FD456B59262F}"/>
    <dataValidation allowBlank="1" showInputMessage="1" showErrorMessage="1" prompt="Į šią sumą turi būti įtraukta ilgalaikės skolos kredito įstaigoms, skoliniai įsipareigojimai ir nuomos įsipareigojimai." sqref="B91:E91" xr:uid="{852F7D78-BDC6-470A-BD66-8FC4AB7F629B}"/>
    <dataValidation allowBlank="1" showInputMessage="1" showErrorMessage="1" prompt="Į šią sumą turi būti įtraukta skolų kredito įstaigoms, skolinių įsipareigojimų ir nuomos įsipareigojimų einamųjų metų dalis." sqref="B94:E94" xr:uid="{59AE529A-FC2F-4A7F-AAD4-F0A85B05BC0E}"/>
    <dataValidation allowBlank="1" showInputMessage="1" showErrorMessage="1" prompt="Nurodykite visų kontroliuojamų įmonių pavadinimus." sqref="C27:E27" xr:uid="{458C2889-786E-4496-B217-3BDEFB2689E7}"/>
    <dataValidation allowBlank="1" showInputMessage="1" showErrorMessage="1" prompt="Jei įmonės teisinė forma yra AB arba UAB, nurodykite penkis didžiausius bendrovės akcininkus; jei įmonės teisinė forma yra SĮ, šios dalies pildyti nereikia." sqref="B15" xr:uid="{02B746EE-26E0-41B4-AFC6-CA8A14FFCBA6}"/>
    <dataValidation allowBlank="1" showInputMessage="1" showErrorMessage="1" prompt="Jeigu bendrovės akcijas valdo daugiau nei viena savivaldybė, nurodykite akcijų dalį, kurią valdo daugiausiai akcijų valdanti savivaldybė._x000a__x000a_Jeigu įmonės teisinė forma savivaldybės įmonė (SĮ), nurodykite - 100,0%." sqref="C23:E23" xr:uid="{4368AA3D-5446-4EF2-9065-3DA2D34A03FC}"/>
    <dataValidation allowBlank="1" showInputMessage="1" showErrorMessage="1" prompt="Jeigu bendrovės akcijas valdo daugiau nei viena savivaldybė, nurodykite tą savivaldybę, kuriai priklauso didžiausia dalis akcijų." sqref="C24:E24" xr:uid="{6CB4AF15-6B01-4A48-A47C-A9A6B55DEF99}"/>
    <dataValidation allowBlank="1" showInputMessage="1" showErrorMessage="1" prompt="Įrašykite akcininko pavadinimą arba bendrai fizinių asmenų valdomą dalį." sqref="C16:D20" xr:uid="{3E4FE226-583B-45BF-B6A6-33D21334F81F}"/>
    <dataValidation allowBlank="1" showInputMessage="1" showErrorMessage="1" prompt="Nurodykite, kokią išleistų akcijų dalį atitinkamas akcininkas valdė nurodytą dieną (pvz.: jeigu vienas akcininkas valdo 12,34 proc., į laukelį įrašykite „12,34“)._x000a_Akcijų dalį nurodykite šimtųjų tikslumu." sqref="E16:E20" xr:uid="{01E2112B-B71B-4035-97C8-5F81431C2247}"/>
    <dataValidation allowBlank="1" showInputMessage="1" showErrorMessage="1" prompt="Nurodomi už ataskaitinio laikotarpio rezultatus paskirti dividendai (pelno įmokos), o ne faktiškai ataskaitiniu laikotarpiu išmokėti dividendai (pelno įmokos) už ankstesnio laikotarpio rezultatus_x000a_" sqref="B113:E113" xr:uid="{46A404DB-5776-4CE9-BC69-069F7EC5310C}"/>
    <dataValidation allowBlank="1" showInputMessage="1" showErrorMessage="1" prompt="Ataskaitiniu laikotarpiu atliktos ar apskaitytos investicijos į ilgalaikį turtą, t. y. įsigytas turtas, atitinkamu einamuoju periodu ilgalaikiam investiciniam projektui skirta suma" sqref="B111:E111" xr:uid="{C7A2BD31-E25B-4958-AD7C-345A1E8977A9}"/>
    <dataValidation allowBlank="1" showInputMessage="1" showErrorMessage="1" prompt="Bendras darbuotojų (darbo sutarčių) skaičius; įskaičiuojami visi darbuotojai, įskaitant ir vadovus." sqref="B116:E116" xr:uid="{54BA35CA-F54C-42FE-92FC-9F4041604F47}"/>
    <dataValidation allowBlank="1" showInputMessage="1" showErrorMessage="1" prompt="Šie duomenys reikalingi tuo atveju, jeigu apibendrintą ataskaitą rengiantys asmenys norėtų pasitikslinti / sužinoti daugiau informacijos apie įmonės veiklos rezultatus." sqref="B128:E128" xr:uid="{33627014-816B-49DB-AF86-017C52769B14}"/>
    <dataValidation allowBlank="1" showInputMessage="1" showErrorMessage="1" prompt="Data, kai atsakingas asmuo patvirtina duomenų tikrumą._x000a__x000a_Data pateikiama formatu:_x000a_2019-12-31" sqref="B126:E126" xr:uid="{0F5E70F9-041B-412B-BE2B-2AEAA2FA8CBC}"/>
    <dataValidation type="list" allowBlank="1" showErrorMessage="1" prompt="Nurodykite pilną įmonės pavadinimą, pvz. Akcinė bendrovė „Pavyzdys“ ar Valstybės įmonė „Pavyzdys“" sqref="C8:E8" xr:uid="{00000000-0002-0000-0000-000007000000}">
      <formula1>$R$2:$R$232</formula1>
    </dataValidation>
  </dataValidations>
  <pageMargins left="0.41" right="0.7" top="0.4" bottom="0.36" header="0.3" footer="0.3"/>
  <pageSetup paperSize="9" scale="64" fitToHeight="0" orientation="portrait" r:id="rId1"/>
  <headerFooter>
    <oddFooter>Puslapių &amp;P iš &amp;N</oddFooter>
  </headerFooter>
  <rowBreaks count="1" manualBreakCount="1">
    <brk id="72" min="1" max="4" man="1"/>
  </rowBreaks>
  <colBreaks count="1" manualBreakCount="1">
    <brk id="5" max="1048575"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C95D2-476F-410D-88B3-26EE4A4CC849}">
  <sheetPr codeName="Sheet2">
    <pageSetUpPr fitToPage="1"/>
  </sheetPr>
  <dimension ref="A1:L149"/>
  <sheetViews>
    <sheetView showGridLines="0" view="pageBreakPreview" zoomScale="80" zoomScaleNormal="85" zoomScaleSheetLayoutView="80" zoomScalePageLayoutView="60" workbookViewId="0">
      <selection activeCell="C54" sqref="C54"/>
    </sheetView>
  </sheetViews>
  <sheetFormatPr defaultColWidth="9.140625" defaultRowHeight="12"/>
  <cols>
    <col min="1" max="1" width="1.7109375" style="29" customWidth="1"/>
    <col min="2" max="2" width="63.42578125" style="29" customWidth="1"/>
    <col min="3" max="5" width="24.28515625" style="29" customWidth="1"/>
    <col min="6" max="6" width="1.7109375" style="29" customWidth="1"/>
    <col min="7" max="7" width="9.140625" style="29"/>
    <col min="8" max="8" width="0" style="29" hidden="1" customWidth="1"/>
    <col min="9" max="10" width="9.140625" style="29"/>
    <col min="11" max="11" width="20.28515625" style="29" customWidth="1"/>
    <col min="12" max="12" width="9.140625" style="29" customWidth="1"/>
    <col min="13" max="16384" width="9.140625" style="29"/>
  </cols>
  <sheetData>
    <row r="1" spans="1:7" ht="9.6" customHeight="1">
      <c r="A1" s="116"/>
      <c r="B1" s="116"/>
      <c r="C1" s="116"/>
      <c r="D1" s="116"/>
      <c r="E1" s="116"/>
      <c r="F1" s="116"/>
      <c r="G1" s="116"/>
    </row>
    <row r="2" spans="1:7" ht="12" customHeight="1">
      <c r="A2" s="116"/>
      <c r="B2" s="63"/>
      <c r="C2" s="63"/>
      <c r="D2" s="611"/>
      <c r="E2" s="611"/>
      <c r="F2" s="116"/>
      <c r="G2" s="116"/>
    </row>
    <row r="3" spans="1:7" ht="29.25" customHeight="1">
      <c r="A3" s="116"/>
      <c r="B3" s="63"/>
      <c r="C3" s="63"/>
      <c r="D3" s="612" t="s">
        <v>411</v>
      </c>
      <c r="E3" s="612"/>
      <c r="F3" s="116"/>
      <c r="G3" s="116"/>
    </row>
    <row r="4" spans="1:7" ht="15" customHeight="1">
      <c r="A4" s="116"/>
      <c r="B4" s="62"/>
      <c r="C4" s="62"/>
      <c r="D4" s="64" t="s">
        <v>412</v>
      </c>
      <c r="E4" s="62"/>
      <c r="F4" s="116"/>
      <c r="G4" s="116"/>
    </row>
    <row r="5" spans="1:7" ht="15" customHeight="1">
      <c r="A5" s="116"/>
      <c r="B5" s="62"/>
      <c r="C5" s="62"/>
      <c r="D5" s="64"/>
      <c r="E5" s="62"/>
      <c r="F5" s="116"/>
      <c r="G5" s="116"/>
    </row>
    <row r="6" spans="1:7" ht="15" customHeight="1">
      <c r="A6" s="116"/>
      <c r="B6" s="578" t="s">
        <v>413</v>
      </c>
      <c r="C6" s="578"/>
      <c r="D6" s="578"/>
      <c r="E6" s="578"/>
      <c r="F6" s="116"/>
      <c r="G6" s="116"/>
    </row>
    <row r="7" spans="1:7" ht="12.75" customHeight="1">
      <c r="A7" s="116"/>
      <c r="B7" s="62"/>
      <c r="C7" s="62"/>
      <c r="D7" s="64"/>
      <c r="E7" s="62"/>
      <c r="F7" s="116"/>
      <c r="G7" s="116"/>
    </row>
    <row r="8" spans="1:7" ht="10.5" customHeight="1">
      <c r="A8" s="116"/>
      <c r="B8" s="30"/>
      <c r="C8" s="31"/>
      <c r="D8" s="31"/>
      <c r="E8" s="31"/>
      <c r="F8" s="116"/>
      <c r="G8" s="116"/>
    </row>
    <row r="9" spans="1:7" ht="18">
      <c r="A9" s="116"/>
      <c r="B9" s="83" t="s">
        <v>14</v>
      </c>
      <c r="C9" s="610" t="str">
        <f>'Finansiniai duomenys'!C8</f>
        <v>SĮ „Vilniaus miesto būstas“</v>
      </c>
      <c r="D9" s="610"/>
      <c r="E9" s="610"/>
      <c r="F9" s="116"/>
      <c r="G9" s="116"/>
    </row>
    <row r="10" spans="1:7">
      <c r="A10" s="116"/>
      <c r="B10" s="84" t="s">
        <v>414</v>
      </c>
      <c r="C10" s="572" t="str">
        <f>'Finansiniai duomenys'!C9</f>
        <v>Vilniaus miesto savivaldybė</v>
      </c>
      <c r="D10" s="572"/>
      <c r="E10" s="572"/>
      <c r="F10" s="116"/>
      <c r="G10" s="116"/>
    </row>
    <row r="11" spans="1:7" ht="12" hidden="1" customHeight="1">
      <c r="A11" s="116"/>
      <c r="B11" s="84"/>
      <c r="C11" s="134" t="s">
        <v>19</v>
      </c>
      <c r="D11" s="134"/>
      <c r="E11" s="134"/>
      <c r="F11" s="116"/>
      <c r="G11" s="116"/>
    </row>
    <row r="12" spans="1:7" ht="12" hidden="1" customHeight="1">
      <c r="A12" s="116"/>
      <c r="B12" s="84"/>
      <c r="C12" s="134" t="s">
        <v>24</v>
      </c>
      <c r="D12" s="134"/>
      <c r="E12" s="134"/>
      <c r="F12" s="116"/>
      <c r="G12" s="116"/>
    </row>
    <row r="13" spans="1:7" ht="12" hidden="1" customHeight="1">
      <c r="A13" s="116"/>
      <c r="B13" s="84"/>
      <c r="C13" s="134" t="s">
        <v>415</v>
      </c>
      <c r="D13" s="134"/>
      <c r="E13" s="134"/>
      <c r="F13" s="116"/>
      <c r="G13" s="116"/>
    </row>
    <row r="14" spans="1:7">
      <c r="A14" s="116"/>
      <c r="B14" s="84" t="s">
        <v>416</v>
      </c>
      <c r="C14" s="572" t="e">
        <f>'Finansiniai duomenys'!#REF!</f>
        <v>#REF!</v>
      </c>
      <c r="D14" s="572"/>
      <c r="E14" s="572"/>
      <c r="F14" s="116"/>
      <c r="G14" s="116"/>
    </row>
    <row r="15" spans="1:7" ht="12" hidden="1" customHeight="1">
      <c r="A15" s="116"/>
      <c r="B15" s="84"/>
      <c r="C15" s="134" t="s">
        <v>417</v>
      </c>
      <c r="D15" s="134"/>
      <c r="E15" s="134"/>
      <c r="F15" s="116"/>
      <c r="G15" s="116"/>
    </row>
    <row r="16" spans="1:7" ht="12" hidden="1" customHeight="1">
      <c r="A16" s="116"/>
      <c r="B16" s="84"/>
      <c r="C16" s="134" t="s">
        <v>418</v>
      </c>
      <c r="D16" s="134"/>
      <c r="E16" s="134"/>
      <c r="F16" s="116"/>
      <c r="G16" s="116"/>
    </row>
    <row r="17" spans="1:9" ht="12" hidden="1" customHeight="1">
      <c r="A17" s="116"/>
      <c r="B17" s="84"/>
      <c r="C17" s="134" t="s">
        <v>419</v>
      </c>
      <c r="D17" s="134"/>
      <c r="E17" s="134"/>
      <c r="F17" s="116"/>
      <c r="G17" s="116"/>
    </row>
    <row r="18" spans="1:9" ht="12" hidden="1" customHeight="1">
      <c r="A18" s="116"/>
      <c r="B18" s="84"/>
      <c r="C18" s="134" t="s">
        <v>420</v>
      </c>
      <c r="D18" s="134"/>
      <c r="E18" s="134"/>
      <c r="F18" s="116"/>
      <c r="G18" s="116"/>
    </row>
    <row r="19" spans="1:9" ht="12" hidden="1" customHeight="1">
      <c r="A19" s="116"/>
      <c r="B19" s="84"/>
      <c r="C19" s="134" t="s">
        <v>421</v>
      </c>
      <c r="D19" s="134"/>
      <c r="E19" s="134"/>
      <c r="F19" s="116"/>
      <c r="G19" s="116"/>
    </row>
    <row r="20" spans="1:9" ht="12" hidden="1" customHeight="1">
      <c r="A20" s="116"/>
      <c r="B20" s="84"/>
      <c r="C20" s="134" t="s">
        <v>422</v>
      </c>
      <c r="D20" s="134"/>
      <c r="E20" s="134"/>
      <c r="F20" s="116"/>
      <c r="G20" s="116"/>
    </row>
    <row r="21" spans="1:9" ht="12" hidden="1" customHeight="1">
      <c r="A21" s="116"/>
      <c r="B21" s="84"/>
      <c r="C21" s="134" t="s">
        <v>423</v>
      </c>
      <c r="D21" s="134"/>
      <c r="E21" s="134"/>
      <c r="F21" s="116"/>
      <c r="G21" s="116"/>
    </row>
    <row r="22" spans="1:9" ht="12" hidden="1" customHeight="1">
      <c r="A22" s="116"/>
      <c r="B22" s="84"/>
      <c r="C22" s="134" t="s">
        <v>424</v>
      </c>
      <c r="D22" s="134"/>
      <c r="E22" s="134"/>
      <c r="F22" s="116"/>
      <c r="G22" s="116"/>
    </row>
    <row r="23" spans="1:9" ht="12" hidden="1" customHeight="1">
      <c r="A23" s="116"/>
      <c r="B23" s="84"/>
      <c r="C23" s="134" t="s">
        <v>425</v>
      </c>
      <c r="D23" s="134"/>
      <c r="E23" s="134"/>
      <c r="F23" s="116"/>
      <c r="G23" s="116"/>
    </row>
    <row r="24" spans="1:9" ht="12" hidden="1" customHeight="1">
      <c r="A24" s="116"/>
      <c r="B24" s="84"/>
      <c r="C24" s="134" t="s">
        <v>426</v>
      </c>
      <c r="D24" s="134"/>
      <c r="E24" s="134"/>
      <c r="F24" s="116"/>
      <c r="G24" s="116"/>
    </row>
    <row r="25" spans="1:9" ht="12" hidden="1" customHeight="1">
      <c r="A25" s="116"/>
      <c r="B25" s="84"/>
      <c r="C25" s="134" t="s">
        <v>427</v>
      </c>
      <c r="D25" s="134"/>
      <c r="E25" s="134"/>
      <c r="F25" s="116"/>
      <c r="G25" s="116"/>
    </row>
    <row r="26" spans="1:9" ht="12" hidden="1" customHeight="1">
      <c r="A26" s="116"/>
      <c r="B26" s="84"/>
      <c r="C26" s="32" t="s">
        <v>22</v>
      </c>
      <c r="D26" s="134"/>
      <c r="E26" s="134"/>
      <c r="F26" s="116"/>
      <c r="G26" s="116"/>
    </row>
    <row r="27" spans="1:9">
      <c r="A27" s="116"/>
      <c r="B27" s="34" t="s">
        <v>23</v>
      </c>
      <c r="C27" s="572">
        <f>'Finansiniai duomenys'!C10</f>
        <v>124568293</v>
      </c>
      <c r="D27" s="572"/>
      <c r="E27" s="572"/>
      <c r="F27" s="116"/>
      <c r="G27" s="116"/>
    </row>
    <row r="28" spans="1:9">
      <c r="A28" s="116"/>
      <c r="B28" s="34" t="s">
        <v>428</v>
      </c>
      <c r="C28" s="572" t="e">
        <f>'Finansiniai duomenys'!#REF!</f>
        <v>#REF!</v>
      </c>
      <c r="D28" s="572"/>
      <c r="E28" s="572"/>
      <c r="F28" s="116"/>
      <c r="G28" s="116"/>
    </row>
    <row r="29" spans="1:9">
      <c r="A29" s="116"/>
      <c r="B29" s="34" t="s">
        <v>429</v>
      </c>
      <c r="C29" s="572" t="e">
        <f>'Finansiniai duomenys'!#REF!</f>
        <v>#REF!</v>
      </c>
      <c r="D29" s="572"/>
      <c r="E29" s="572"/>
      <c r="F29" s="116"/>
      <c r="G29" s="116"/>
      <c r="H29" s="33" t="s">
        <v>33</v>
      </c>
      <c r="I29" s="33"/>
    </row>
    <row r="30" spans="1:9">
      <c r="A30" s="116"/>
      <c r="B30" s="34"/>
      <c r="C30" s="572" t="e">
        <f>'Finansiniai duomenys'!#REF!</f>
        <v>#REF!</v>
      </c>
      <c r="D30" s="572"/>
      <c r="E30" s="572"/>
      <c r="F30" s="116"/>
      <c r="G30" s="116"/>
      <c r="H30" s="33" t="s">
        <v>35</v>
      </c>
      <c r="I30" s="33"/>
    </row>
    <row r="31" spans="1:9">
      <c r="A31" s="116"/>
      <c r="B31" s="34" t="s">
        <v>430</v>
      </c>
      <c r="C31" s="572" t="e">
        <f>'Finansiniai duomenys'!#REF!</f>
        <v>#REF!</v>
      </c>
      <c r="D31" s="572"/>
      <c r="E31" s="572"/>
      <c r="F31" s="116"/>
      <c r="G31" s="116"/>
      <c r="H31" s="33" t="s">
        <v>39</v>
      </c>
      <c r="I31" s="33"/>
    </row>
    <row r="32" spans="1:9">
      <c r="A32" s="116"/>
      <c r="B32" s="34" t="s">
        <v>431</v>
      </c>
      <c r="C32" s="609" t="e">
        <f>'Finansiniai duomenys'!#REF!</f>
        <v>#REF!</v>
      </c>
      <c r="D32" s="609"/>
      <c r="E32" s="609"/>
      <c r="F32" s="116"/>
      <c r="G32" s="116"/>
      <c r="H32" s="33" t="s">
        <v>432</v>
      </c>
      <c r="I32" s="33"/>
    </row>
    <row r="33" spans="1:9">
      <c r="A33" s="116"/>
      <c r="B33" s="34"/>
      <c r="C33" s="34"/>
      <c r="D33" s="34"/>
      <c r="E33" s="34"/>
      <c r="F33" s="116"/>
      <c r="G33" s="116"/>
      <c r="H33" s="33" t="s">
        <v>48</v>
      </c>
      <c r="I33" s="33"/>
    </row>
    <row r="34" spans="1:9">
      <c r="A34" s="116"/>
      <c r="B34" s="34"/>
      <c r="C34" s="576" t="s">
        <v>38</v>
      </c>
      <c r="D34" s="754"/>
      <c r="E34" s="754"/>
      <c r="F34" s="116"/>
      <c r="G34" s="116"/>
      <c r="H34" s="33" t="s">
        <v>7</v>
      </c>
      <c r="I34" s="33"/>
    </row>
    <row r="35" spans="1:9">
      <c r="A35" s="116"/>
      <c r="B35" s="34" t="s">
        <v>41</v>
      </c>
      <c r="C35" s="586" t="s">
        <v>42</v>
      </c>
      <c r="D35" s="586"/>
      <c r="E35" s="67" t="s">
        <v>43</v>
      </c>
      <c r="F35" s="116"/>
      <c r="G35" s="116"/>
      <c r="H35" s="33" t="s">
        <v>55</v>
      </c>
      <c r="I35" s="33"/>
    </row>
    <row r="36" spans="1:9">
      <c r="A36" s="116"/>
      <c r="B36" s="85" t="s">
        <v>47</v>
      </c>
      <c r="C36" s="613">
        <f>'Finansiniai duomenys'!C16</f>
        <v>0</v>
      </c>
      <c r="D36" s="758"/>
      <c r="E36" s="117">
        <f>'Finansiniai duomenys'!E16</f>
        <v>0</v>
      </c>
      <c r="F36" s="116"/>
      <c r="G36" s="116"/>
      <c r="H36" s="33" t="s">
        <v>58</v>
      </c>
      <c r="I36" s="33"/>
    </row>
    <row r="37" spans="1:9">
      <c r="A37" s="116"/>
      <c r="B37" s="85" t="s">
        <v>51</v>
      </c>
      <c r="C37" s="613">
        <f>'Finansiniai duomenys'!C17</f>
        <v>0</v>
      </c>
      <c r="D37" s="758"/>
      <c r="E37" s="117">
        <f>'Finansiniai duomenys'!E17</f>
        <v>0</v>
      </c>
      <c r="F37" s="116"/>
      <c r="G37" s="116"/>
      <c r="H37" s="33" t="s">
        <v>61</v>
      </c>
      <c r="I37" s="33"/>
    </row>
    <row r="38" spans="1:9">
      <c r="A38" s="116"/>
      <c r="B38" s="85" t="s">
        <v>53</v>
      </c>
      <c r="C38" s="613" t="e">
        <f>'Finansiniai duomenys'!#REF!</f>
        <v>#REF!</v>
      </c>
      <c r="D38" s="758"/>
      <c r="E38" s="117" t="e">
        <f>'Finansiniai duomenys'!#REF!</f>
        <v>#REF!</v>
      </c>
      <c r="F38" s="116"/>
      <c r="G38" s="116"/>
      <c r="H38" s="29" t="s">
        <v>66</v>
      </c>
      <c r="I38" s="33"/>
    </row>
    <row r="39" spans="1:9">
      <c r="A39" s="116"/>
      <c r="B39" s="85" t="s">
        <v>57</v>
      </c>
      <c r="C39" s="613" t="e">
        <f>'Finansiniai duomenys'!#REF!</f>
        <v>#REF!</v>
      </c>
      <c r="D39" s="758"/>
      <c r="E39" s="117" t="e">
        <f>'Finansiniai duomenys'!#REF!</f>
        <v>#REF!</v>
      </c>
      <c r="F39" s="116"/>
      <c r="G39" s="116"/>
      <c r="H39" s="29" t="s">
        <v>68</v>
      </c>
    </row>
    <row r="40" spans="1:9">
      <c r="A40" s="116"/>
      <c r="B40" s="85" t="s">
        <v>60</v>
      </c>
      <c r="C40" s="613" t="e">
        <f>'Finansiniai duomenys'!#REF!</f>
        <v>#REF!</v>
      </c>
      <c r="D40" s="758"/>
      <c r="E40" s="117" t="e">
        <f>'Finansiniai duomenys'!#REF!</f>
        <v>#REF!</v>
      </c>
      <c r="F40" s="116"/>
      <c r="G40" s="116"/>
    </row>
    <row r="41" spans="1:9">
      <c r="A41" s="116"/>
      <c r="B41" s="85" t="s">
        <v>64</v>
      </c>
      <c r="C41" s="606" t="s">
        <v>65</v>
      </c>
      <c r="D41" s="757"/>
      <c r="E41" s="68" t="e">
        <f>100%-SUM(E36:E40)</f>
        <v>#REF!</v>
      </c>
      <c r="F41" s="116"/>
      <c r="G41" s="116"/>
    </row>
    <row r="42" spans="1:9">
      <c r="A42" s="116"/>
      <c r="B42" s="85"/>
      <c r="C42" s="69"/>
      <c r="D42" s="69"/>
      <c r="E42" s="69"/>
      <c r="F42" s="116"/>
      <c r="G42" s="116"/>
    </row>
    <row r="43" spans="1:9">
      <c r="A43" s="116"/>
      <c r="B43" s="69" t="s">
        <v>70</v>
      </c>
      <c r="C43" s="614">
        <f>'Finansiniai duomenys'!C23</f>
        <v>1</v>
      </c>
      <c r="D43" s="614"/>
      <c r="E43" s="614"/>
      <c r="F43" s="116"/>
      <c r="G43" s="116"/>
    </row>
    <row r="44" spans="1:9" ht="24">
      <c r="A44" s="116"/>
      <c r="B44" s="86" t="s">
        <v>433</v>
      </c>
      <c r="C44" s="615" t="str">
        <f>'Finansiniai duomenys'!C24</f>
        <v>Vilniaus miesto savivaldybė</v>
      </c>
      <c r="D44" s="615"/>
      <c r="E44" s="615"/>
      <c r="F44" s="116"/>
      <c r="G44" s="116"/>
    </row>
    <row r="45" spans="1:9">
      <c r="A45" s="116"/>
      <c r="B45" s="34"/>
      <c r="C45" s="69"/>
      <c r="D45" s="69"/>
      <c r="E45" s="69"/>
      <c r="F45" s="116"/>
      <c r="G45" s="116"/>
    </row>
    <row r="46" spans="1:9" ht="24">
      <c r="A46" s="116"/>
      <c r="B46" s="87" t="s">
        <v>78</v>
      </c>
      <c r="C46" s="616" t="e">
        <f>'Finansiniai duomenys'!#REF!</f>
        <v>#REF!</v>
      </c>
      <c r="D46" s="616"/>
      <c r="E46" s="616"/>
      <c r="F46" s="116"/>
      <c r="G46" s="116"/>
    </row>
    <row r="47" spans="1:9" ht="41.25" customHeight="1">
      <c r="A47" s="116"/>
      <c r="B47" s="87" t="s">
        <v>81</v>
      </c>
      <c r="C47" s="617" t="e">
        <f>'Finansiniai duomenys'!#REF!</f>
        <v>#REF!</v>
      </c>
      <c r="D47" s="617"/>
      <c r="E47" s="617"/>
      <c r="F47" s="116"/>
      <c r="G47" s="116"/>
    </row>
    <row r="48" spans="1:9">
      <c r="A48" s="116"/>
      <c r="B48" s="34"/>
      <c r="C48" s="69"/>
      <c r="D48" s="69"/>
      <c r="E48" s="69"/>
      <c r="F48" s="116"/>
      <c r="G48" s="116"/>
    </row>
    <row r="49" spans="1:12" ht="24.6" customHeight="1">
      <c r="A49" s="116"/>
      <c r="B49" s="34"/>
      <c r="C49" s="562" t="s">
        <v>84</v>
      </c>
      <c r="D49" s="562"/>
      <c r="E49" s="562"/>
      <c r="F49" s="116"/>
      <c r="G49" s="116"/>
      <c r="H49" s="35"/>
    </row>
    <row r="50" spans="1:12" s="35" customFormat="1" ht="12" customHeight="1">
      <c r="A50" s="122"/>
      <c r="B50" s="133"/>
      <c r="C50" s="564"/>
      <c r="D50" s="564"/>
      <c r="E50" s="564"/>
      <c r="F50" s="122"/>
      <c r="G50" s="122"/>
      <c r="H50" s="29"/>
      <c r="K50" s="29"/>
      <c r="L50" s="29"/>
    </row>
    <row r="51" spans="1:12" ht="12" customHeight="1">
      <c r="A51" s="116"/>
      <c r="B51" s="33"/>
      <c r="C51" s="596" t="s">
        <v>89</v>
      </c>
      <c r="D51" s="596"/>
      <c r="E51" s="596"/>
      <c r="F51" s="116"/>
      <c r="G51" s="116"/>
    </row>
    <row r="52" spans="1:12">
      <c r="A52" s="116"/>
      <c r="B52" s="33"/>
      <c r="C52" s="598" t="s">
        <v>91</v>
      </c>
      <c r="D52" s="598"/>
      <c r="E52" s="598"/>
      <c r="F52" s="116"/>
      <c r="G52" s="116"/>
    </row>
    <row r="53" spans="1:12" ht="12.6" thickBot="1">
      <c r="A53" s="116"/>
      <c r="B53" s="88" t="s">
        <v>93</v>
      </c>
      <c r="C53" s="36" t="s">
        <v>434</v>
      </c>
      <c r="D53" s="36"/>
      <c r="E53" s="36" t="s">
        <v>435</v>
      </c>
      <c r="F53" s="116"/>
      <c r="G53" s="116"/>
    </row>
    <row r="54" spans="1:12">
      <c r="A54" s="116"/>
      <c r="B54" s="89" t="s">
        <v>97</v>
      </c>
      <c r="C54" s="1"/>
      <c r="D54" s="37"/>
      <c r="E54" s="74"/>
      <c r="F54" s="116"/>
      <c r="G54" s="116"/>
    </row>
    <row r="55" spans="1:12">
      <c r="A55" s="116"/>
      <c r="B55" s="89" t="s">
        <v>100</v>
      </c>
      <c r="C55" s="2"/>
      <c r="D55" s="38"/>
      <c r="E55" s="75"/>
      <c r="F55" s="116"/>
      <c r="G55" s="116"/>
      <c r="H55" s="39"/>
    </row>
    <row r="56" spans="1:12" s="39" customFormat="1">
      <c r="A56" s="123"/>
      <c r="B56" s="90" t="s">
        <v>102</v>
      </c>
      <c r="C56" s="40">
        <f>+C54-C55</f>
        <v>0</v>
      </c>
      <c r="D56" s="33"/>
      <c r="E56" s="72">
        <f>+E54-E55</f>
        <v>0</v>
      </c>
      <c r="F56" s="123"/>
      <c r="G56" s="123"/>
      <c r="K56" s="29"/>
      <c r="L56" s="29"/>
    </row>
    <row r="57" spans="1:12" s="39" customFormat="1">
      <c r="A57" s="123"/>
      <c r="B57" s="89" t="s">
        <v>104</v>
      </c>
      <c r="C57" s="7"/>
      <c r="D57" s="38"/>
      <c r="E57" s="118"/>
      <c r="F57" s="123"/>
      <c r="G57" s="123"/>
      <c r="H57" s="29"/>
      <c r="K57" s="29"/>
      <c r="L57" s="29"/>
    </row>
    <row r="58" spans="1:12">
      <c r="A58" s="116"/>
      <c r="B58" s="89" t="s">
        <v>107</v>
      </c>
      <c r="C58" s="3"/>
      <c r="D58" s="38"/>
      <c r="E58" s="5"/>
      <c r="F58" s="116"/>
      <c r="G58" s="116"/>
      <c r="H58" s="39"/>
    </row>
    <row r="59" spans="1:12" s="39" customFormat="1">
      <c r="A59" s="123"/>
      <c r="B59" s="90" t="s">
        <v>109</v>
      </c>
      <c r="C59" s="40">
        <f>+C56-C57-C58</f>
        <v>0</v>
      </c>
      <c r="D59" s="33"/>
      <c r="E59" s="72">
        <f>+E56-E57-E58</f>
        <v>0</v>
      </c>
      <c r="F59" s="123"/>
      <c r="G59" s="123"/>
      <c r="K59" s="29"/>
      <c r="L59" s="29"/>
    </row>
    <row r="60" spans="1:12" s="39" customFormat="1">
      <c r="A60" s="123"/>
      <c r="B60" s="89" t="s">
        <v>111</v>
      </c>
      <c r="C60" s="6"/>
      <c r="D60" s="33"/>
      <c r="E60" s="119"/>
      <c r="F60" s="123"/>
      <c r="G60" s="123"/>
      <c r="H60" s="29"/>
      <c r="K60" s="41"/>
      <c r="L60" s="42"/>
    </row>
    <row r="61" spans="1:12">
      <c r="A61" s="116"/>
      <c r="B61" s="89" t="s">
        <v>113</v>
      </c>
      <c r="C61" s="3"/>
      <c r="D61" s="33"/>
      <c r="E61" s="120"/>
      <c r="F61" s="116"/>
      <c r="G61" s="116"/>
    </row>
    <row r="62" spans="1:12">
      <c r="A62" s="116"/>
      <c r="B62" s="89" t="s">
        <v>116</v>
      </c>
      <c r="C62" s="43">
        <f>C63-C64</f>
        <v>0</v>
      </c>
      <c r="D62" s="33"/>
      <c r="E62" s="73">
        <f>E63-E64</f>
        <v>0</v>
      </c>
      <c r="F62" s="116"/>
      <c r="G62" s="116"/>
    </row>
    <row r="63" spans="1:12">
      <c r="A63" s="116"/>
      <c r="B63" s="91" t="s">
        <v>118</v>
      </c>
      <c r="C63" s="1"/>
      <c r="D63" s="38"/>
      <c r="E63" s="74"/>
      <c r="F63" s="116"/>
      <c r="G63" s="116"/>
    </row>
    <row r="64" spans="1:12">
      <c r="A64" s="116"/>
      <c r="B64" s="91" t="s">
        <v>120</v>
      </c>
      <c r="C64" s="2"/>
      <c r="D64" s="38"/>
      <c r="E64" s="75"/>
      <c r="F64" s="116"/>
      <c r="G64" s="116"/>
      <c r="H64" s="39"/>
    </row>
    <row r="65" spans="1:12" s="39" customFormat="1">
      <c r="A65" s="123"/>
      <c r="B65" s="90" t="s">
        <v>126</v>
      </c>
      <c r="C65" s="40">
        <f>+C59+C60+C61+C62</f>
        <v>0</v>
      </c>
      <c r="D65" s="33"/>
      <c r="E65" s="72">
        <f>+E59+E60+E61+E62</f>
        <v>0</v>
      </c>
      <c r="F65" s="123"/>
      <c r="G65" s="123"/>
      <c r="H65" s="29"/>
      <c r="K65" s="29"/>
      <c r="L65" s="29"/>
    </row>
    <row r="66" spans="1:12">
      <c r="A66" s="116"/>
      <c r="B66" s="89" t="s">
        <v>128</v>
      </c>
      <c r="C66" s="3"/>
      <c r="D66" s="33"/>
      <c r="E66" s="76"/>
      <c r="F66" s="116"/>
      <c r="G66" s="116"/>
      <c r="H66" s="39"/>
    </row>
    <row r="67" spans="1:12" s="39" customFormat="1">
      <c r="A67" s="123"/>
      <c r="B67" s="90" t="s">
        <v>130</v>
      </c>
      <c r="C67" s="40">
        <f>C65-C66</f>
        <v>0</v>
      </c>
      <c r="D67" s="33"/>
      <c r="E67" s="72">
        <f>E65-E66</f>
        <v>0</v>
      </c>
      <c r="F67" s="123"/>
      <c r="G67" s="123"/>
      <c r="H67" s="29"/>
      <c r="K67" s="29"/>
      <c r="L67" s="29"/>
    </row>
    <row r="68" spans="1:12" s="39" customFormat="1" ht="24">
      <c r="A68" s="123"/>
      <c r="B68" s="92" t="s">
        <v>436</v>
      </c>
      <c r="C68" s="54"/>
      <c r="D68" s="33"/>
      <c r="E68" s="77"/>
      <c r="F68" s="123"/>
      <c r="G68" s="123"/>
      <c r="H68" s="29"/>
      <c r="K68" s="29"/>
      <c r="L68" s="29"/>
    </row>
    <row r="69" spans="1:12" ht="16.5" customHeight="1">
      <c r="A69" s="116"/>
      <c r="B69" s="33"/>
      <c r="C69" s="33"/>
      <c r="D69" s="33"/>
      <c r="E69" s="33"/>
      <c r="F69" s="116"/>
      <c r="G69" s="116"/>
    </row>
    <row r="70" spans="1:12" ht="12.6" thickBot="1">
      <c r="A70" s="116"/>
      <c r="B70" s="88" t="s">
        <v>134</v>
      </c>
      <c r="C70" s="44">
        <v>42369</v>
      </c>
      <c r="D70" s="36"/>
      <c r="E70" s="44">
        <v>42735</v>
      </c>
      <c r="F70" s="116"/>
      <c r="G70" s="116"/>
    </row>
    <row r="71" spans="1:12">
      <c r="A71" s="116"/>
      <c r="B71" s="93" t="s">
        <v>136</v>
      </c>
      <c r="C71" s="1"/>
      <c r="D71" s="33"/>
      <c r="E71" s="70"/>
      <c r="F71" s="116"/>
      <c r="G71" s="116"/>
    </row>
    <row r="72" spans="1:12">
      <c r="A72" s="116"/>
      <c r="B72" s="93" t="s">
        <v>138</v>
      </c>
      <c r="C72" s="4"/>
      <c r="D72" s="33"/>
      <c r="E72" s="79"/>
      <c r="F72" s="116"/>
      <c r="G72" s="116"/>
    </row>
    <row r="73" spans="1:12">
      <c r="A73" s="116"/>
      <c r="B73" s="93" t="s">
        <v>140</v>
      </c>
      <c r="C73" s="4"/>
      <c r="D73" s="33"/>
      <c r="E73" s="79"/>
      <c r="F73" s="116"/>
      <c r="G73" s="116"/>
    </row>
    <row r="74" spans="1:12">
      <c r="A74" s="116"/>
      <c r="B74" s="93" t="s">
        <v>142</v>
      </c>
      <c r="C74" s="4"/>
      <c r="D74" s="33"/>
      <c r="E74" s="79"/>
      <c r="F74" s="116"/>
      <c r="G74" s="116"/>
    </row>
    <row r="75" spans="1:12">
      <c r="A75" s="116"/>
      <c r="B75" s="93" t="s">
        <v>437</v>
      </c>
      <c r="C75" s="2"/>
      <c r="D75" s="33"/>
      <c r="E75" s="121"/>
      <c r="F75" s="116"/>
      <c r="G75" s="116"/>
      <c r="H75" s="39"/>
    </row>
    <row r="76" spans="1:12" s="39" customFormat="1">
      <c r="A76" s="123"/>
      <c r="B76" s="94" t="s">
        <v>144</v>
      </c>
      <c r="C76" s="45">
        <f>SUM(C71:C75)</f>
        <v>0</v>
      </c>
      <c r="D76" s="33"/>
      <c r="E76" s="45">
        <f>SUM(E71:E75)</f>
        <v>0</v>
      </c>
      <c r="F76" s="123"/>
      <c r="G76" s="123"/>
      <c r="H76" s="29"/>
      <c r="K76" s="29"/>
      <c r="L76" s="29"/>
    </row>
    <row r="77" spans="1:12" ht="7.5" customHeight="1">
      <c r="A77" s="116"/>
      <c r="B77" s="33"/>
      <c r="C77" s="46"/>
      <c r="D77" s="47"/>
      <c r="E77" s="46"/>
      <c r="F77" s="116"/>
      <c r="G77" s="116"/>
    </row>
    <row r="78" spans="1:12" ht="11.25" customHeight="1">
      <c r="A78" s="116"/>
      <c r="B78" s="95" t="s">
        <v>438</v>
      </c>
      <c r="C78" s="1"/>
      <c r="D78" s="47"/>
      <c r="E78" s="74"/>
      <c r="F78" s="116"/>
      <c r="G78" s="116"/>
    </row>
    <row r="79" spans="1:12">
      <c r="A79" s="116"/>
      <c r="B79" s="96" t="s">
        <v>150</v>
      </c>
      <c r="C79" s="4"/>
      <c r="D79" s="47"/>
      <c r="E79" s="11"/>
      <c r="F79" s="116"/>
      <c r="G79" s="116"/>
    </row>
    <row r="80" spans="1:12">
      <c r="A80" s="116"/>
      <c r="B80" s="97" t="s">
        <v>439</v>
      </c>
      <c r="C80" s="4"/>
      <c r="D80" s="47"/>
      <c r="E80" s="11"/>
      <c r="F80" s="116"/>
      <c r="G80" s="116"/>
    </row>
    <row r="81" spans="1:12">
      <c r="A81" s="116"/>
      <c r="B81" s="97" t="s">
        <v>165</v>
      </c>
      <c r="C81" s="2"/>
      <c r="D81" s="47"/>
      <c r="E81" s="75"/>
      <c r="F81" s="116"/>
      <c r="G81" s="116"/>
      <c r="H81" s="39"/>
    </row>
    <row r="82" spans="1:12" s="39" customFormat="1" ht="10.5" customHeight="1">
      <c r="A82" s="123"/>
      <c r="B82" s="94" t="s">
        <v>167</v>
      </c>
      <c r="C82" s="45">
        <f>SUM(C78:C81)</f>
        <v>0</v>
      </c>
      <c r="D82" s="33"/>
      <c r="E82" s="45">
        <f>SUM(E78:E81)</f>
        <v>0</v>
      </c>
      <c r="F82" s="123"/>
      <c r="G82" s="123"/>
      <c r="K82" s="29"/>
      <c r="L82" s="29"/>
    </row>
    <row r="83" spans="1:12" s="39" customFormat="1" ht="10.5" customHeight="1">
      <c r="A83" s="123"/>
      <c r="B83" s="94"/>
      <c r="C83" s="45"/>
      <c r="D83" s="33"/>
      <c r="E83" s="45"/>
      <c r="F83" s="123"/>
      <c r="G83" s="123"/>
      <c r="K83" s="29"/>
      <c r="L83" s="29"/>
    </row>
    <row r="84" spans="1:12" s="39" customFormat="1" ht="10.5" customHeight="1">
      <c r="A84" s="123"/>
      <c r="B84" s="94" t="s">
        <v>171</v>
      </c>
      <c r="C84" s="4"/>
      <c r="D84" s="33"/>
      <c r="E84" s="78"/>
      <c r="F84" s="123"/>
      <c r="G84" s="123"/>
      <c r="K84" s="29"/>
      <c r="L84" s="29"/>
    </row>
    <row r="85" spans="1:12" s="39" customFormat="1" ht="10.5" customHeight="1">
      <c r="A85" s="123"/>
      <c r="B85" s="94"/>
      <c r="C85" s="45"/>
      <c r="D85" s="33"/>
      <c r="E85" s="45"/>
      <c r="F85" s="123"/>
      <c r="G85" s="123"/>
      <c r="K85" s="29"/>
      <c r="L85" s="29"/>
    </row>
    <row r="86" spans="1:12" s="39" customFormat="1">
      <c r="A86" s="123"/>
      <c r="B86" s="94" t="s">
        <v>174</v>
      </c>
      <c r="C86" s="4"/>
      <c r="D86" s="33"/>
      <c r="E86" s="11"/>
      <c r="F86" s="123"/>
      <c r="G86" s="123"/>
      <c r="H86" s="29"/>
      <c r="K86" s="29"/>
      <c r="L86" s="29"/>
    </row>
    <row r="87" spans="1:12" ht="7.5" customHeight="1">
      <c r="A87" s="116"/>
      <c r="B87" s="33"/>
      <c r="C87" s="46"/>
      <c r="D87" s="33"/>
      <c r="E87" s="46"/>
      <c r="F87" s="116"/>
      <c r="G87" s="116"/>
      <c r="H87" s="39"/>
    </row>
    <row r="88" spans="1:12" s="39" customFormat="1">
      <c r="A88" s="123"/>
      <c r="B88" s="98" t="s">
        <v>177</v>
      </c>
      <c r="C88" s="45">
        <f>SUM(C76,C82,C84,C86)</f>
        <v>0</v>
      </c>
      <c r="D88" s="33"/>
      <c r="E88" s="45">
        <f>SUM(E76,E82,E84,E86)</f>
        <v>0</v>
      </c>
      <c r="F88" s="123"/>
      <c r="G88" s="123"/>
      <c r="H88" s="29"/>
      <c r="K88" s="29"/>
      <c r="L88" s="29"/>
    </row>
    <row r="89" spans="1:12">
      <c r="A89" s="116"/>
      <c r="B89" s="99"/>
      <c r="C89" s="46"/>
      <c r="D89" s="33"/>
      <c r="E89" s="46"/>
      <c r="F89" s="116"/>
      <c r="G89" s="116"/>
      <c r="H89" s="39"/>
    </row>
    <row r="90" spans="1:12" s="39" customFormat="1" ht="24.75" customHeight="1">
      <c r="A90" s="123"/>
      <c r="B90" s="100" t="s">
        <v>181</v>
      </c>
      <c r="C90" s="4"/>
      <c r="D90" s="33"/>
      <c r="E90" s="79"/>
      <c r="F90" s="123"/>
      <c r="G90" s="123"/>
      <c r="K90" s="29"/>
      <c r="L90" s="29"/>
    </row>
    <row r="91" spans="1:12" s="39" customFormat="1">
      <c r="A91" s="123"/>
      <c r="B91" s="101" t="s">
        <v>184</v>
      </c>
      <c r="C91" s="4"/>
      <c r="D91" s="38"/>
      <c r="E91" s="11"/>
      <c r="F91" s="123"/>
      <c r="G91" s="123"/>
      <c r="K91" s="29"/>
      <c r="L91" s="29"/>
    </row>
    <row r="92" spans="1:12" s="39" customFormat="1">
      <c r="A92" s="123"/>
      <c r="B92" s="100" t="s">
        <v>186</v>
      </c>
      <c r="C92" s="4"/>
      <c r="D92" s="33"/>
      <c r="E92" s="78"/>
      <c r="F92" s="123"/>
      <c r="G92" s="123"/>
      <c r="K92" s="29"/>
      <c r="L92" s="29"/>
    </row>
    <row r="93" spans="1:12" s="39" customFormat="1">
      <c r="A93" s="123"/>
      <c r="B93" s="100" t="s">
        <v>188</v>
      </c>
      <c r="C93" s="4"/>
      <c r="D93" s="33"/>
      <c r="E93" s="79"/>
      <c r="F93" s="123"/>
      <c r="G93" s="123"/>
      <c r="K93" s="29"/>
      <c r="L93" s="29"/>
    </row>
    <row r="94" spans="1:12" s="39" customFormat="1">
      <c r="A94" s="123"/>
      <c r="B94" s="100" t="s">
        <v>193</v>
      </c>
      <c r="C94" s="4"/>
      <c r="D94" s="33"/>
      <c r="E94" s="79"/>
      <c r="F94" s="123"/>
      <c r="G94" s="123"/>
      <c r="K94" s="29"/>
      <c r="L94" s="29"/>
    </row>
    <row r="95" spans="1:12" s="39" customFormat="1">
      <c r="A95" s="123"/>
      <c r="B95" s="100" t="s">
        <v>195</v>
      </c>
      <c r="C95" s="4"/>
      <c r="D95" s="33"/>
      <c r="E95" s="79"/>
      <c r="F95" s="123"/>
      <c r="G95" s="123"/>
      <c r="K95" s="29"/>
      <c r="L95" s="29"/>
    </row>
    <row r="96" spans="1:12" s="39" customFormat="1">
      <c r="A96" s="123"/>
      <c r="B96" s="101" t="s">
        <v>197</v>
      </c>
      <c r="C96" s="4"/>
      <c r="D96" s="33"/>
      <c r="E96" s="79"/>
      <c r="F96" s="123"/>
      <c r="G96" s="123"/>
      <c r="K96" s="29"/>
      <c r="L96" s="29"/>
    </row>
    <row r="97" spans="1:12" s="39" customFormat="1">
      <c r="A97" s="123"/>
      <c r="B97" s="100" t="s">
        <v>200</v>
      </c>
      <c r="C97" s="4"/>
      <c r="D97" s="33"/>
      <c r="E97" s="79"/>
      <c r="F97" s="123"/>
      <c r="G97" s="116"/>
      <c r="K97" s="29"/>
      <c r="L97" s="29"/>
    </row>
    <row r="98" spans="1:12" s="39" customFormat="1" ht="37.5" customHeight="1">
      <c r="A98" s="123"/>
      <c r="B98" s="100" t="s">
        <v>440</v>
      </c>
      <c r="C98" s="5"/>
      <c r="D98" s="48"/>
      <c r="E98" s="71"/>
      <c r="F98" s="123"/>
      <c r="G98" s="116"/>
      <c r="K98" s="29"/>
      <c r="L98" s="29"/>
    </row>
    <row r="99" spans="1:12" s="39" customFormat="1">
      <c r="A99" s="123"/>
      <c r="B99" s="90" t="s">
        <v>202</v>
      </c>
      <c r="C99" s="45">
        <f>SUM(C90,C92:C95,C97:C97)</f>
        <v>0</v>
      </c>
      <c r="D99" s="33"/>
      <c r="E99" s="45">
        <f>SUM(E90,E92:E95,E97:E97)</f>
        <v>0</v>
      </c>
      <c r="F99" s="123"/>
      <c r="G99" s="123"/>
      <c r="H99" s="29"/>
      <c r="K99" s="29"/>
      <c r="L99" s="29"/>
    </row>
    <row r="100" spans="1:12" ht="7.5" customHeight="1">
      <c r="A100" s="116"/>
      <c r="B100" s="89"/>
      <c r="C100" s="46"/>
      <c r="D100" s="33"/>
      <c r="E100" s="46"/>
      <c r="F100" s="116"/>
      <c r="G100" s="116"/>
      <c r="H100" s="39"/>
    </row>
    <row r="101" spans="1:12" s="39" customFormat="1">
      <c r="A101" s="123"/>
      <c r="B101" s="90" t="s">
        <v>206</v>
      </c>
      <c r="C101" s="24"/>
      <c r="D101" s="33"/>
      <c r="E101" s="78"/>
      <c r="F101" s="123"/>
      <c r="G101" s="123"/>
      <c r="K101" s="29"/>
      <c r="L101" s="29"/>
    </row>
    <row r="102" spans="1:12" s="39" customFormat="1">
      <c r="A102" s="123"/>
      <c r="B102" s="90"/>
      <c r="C102" s="46"/>
      <c r="D102" s="33"/>
      <c r="E102" s="46"/>
      <c r="F102" s="123"/>
      <c r="G102" s="123"/>
      <c r="K102" s="29"/>
      <c r="L102" s="29"/>
    </row>
    <row r="103" spans="1:12" s="39" customFormat="1">
      <c r="A103" s="123"/>
      <c r="B103" s="90" t="s">
        <v>441</v>
      </c>
      <c r="C103" s="5"/>
      <c r="D103" s="48"/>
      <c r="E103" s="5"/>
      <c r="F103" s="123"/>
      <c r="G103" s="123"/>
      <c r="H103" s="29"/>
      <c r="K103" s="29"/>
      <c r="L103" s="29"/>
    </row>
    <row r="104" spans="1:12" ht="7.5" customHeight="1">
      <c r="A104" s="116"/>
      <c r="B104" s="89"/>
      <c r="C104" s="46"/>
      <c r="D104" s="33"/>
      <c r="E104" s="46"/>
      <c r="F104" s="116"/>
      <c r="G104" s="116"/>
    </row>
    <row r="105" spans="1:12">
      <c r="A105" s="116"/>
      <c r="B105" s="91" t="s">
        <v>442</v>
      </c>
      <c r="C105" s="11"/>
      <c r="D105" s="48"/>
      <c r="E105" s="78"/>
      <c r="F105" s="116"/>
      <c r="G105" s="116"/>
    </row>
    <row r="106" spans="1:12">
      <c r="A106" s="116"/>
      <c r="B106" s="102" t="s">
        <v>217</v>
      </c>
      <c r="C106" s="24"/>
      <c r="D106" s="48"/>
      <c r="E106" s="11"/>
      <c r="F106" s="116"/>
      <c r="G106" s="116"/>
    </row>
    <row r="107" spans="1:12">
      <c r="A107" s="116"/>
      <c r="B107" s="91" t="s">
        <v>443</v>
      </c>
      <c r="C107" s="11"/>
      <c r="D107" s="48"/>
      <c r="E107" s="11"/>
      <c r="F107" s="116"/>
      <c r="G107" s="116"/>
    </row>
    <row r="108" spans="1:12">
      <c r="A108" s="116"/>
      <c r="B108" s="102" t="s">
        <v>223</v>
      </c>
      <c r="C108" s="24"/>
      <c r="D108" s="47"/>
      <c r="E108" s="11"/>
      <c r="F108" s="116"/>
      <c r="G108" s="116"/>
    </row>
    <row r="109" spans="1:12">
      <c r="A109" s="116"/>
      <c r="B109" s="103" t="s">
        <v>444</v>
      </c>
      <c r="C109" s="24"/>
      <c r="D109" s="47"/>
      <c r="E109" s="11"/>
      <c r="F109" s="116"/>
      <c r="G109" s="116"/>
      <c r="H109" s="39"/>
    </row>
    <row r="110" spans="1:12" s="39" customFormat="1">
      <c r="A110" s="123"/>
      <c r="B110" s="90" t="s">
        <v>445</v>
      </c>
      <c r="C110" s="45">
        <f>SUM(C105,C107)</f>
        <v>0</v>
      </c>
      <c r="D110" s="33"/>
      <c r="E110" s="45">
        <f>SUM(E105,E107)</f>
        <v>0</v>
      </c>
      <c r="F110" s="123"/>
      <c r="G110" s="123"/>
      <c r="K110" s="29"/>
      <c r="L110" s="29"/>
    </row>
    <row r="111" spans="1:12" s="39" customFormat="1">
      <c r="A111" s="123"/>
      <c r="B111" s="90"/>
      <c r="C111" s="45"/>
      <c r="D111" s="33"/>
      <c r="E111" s="45"/>
      <c r="F111" s="123"/>
      <c r="G111" s="123"/>
      <c r="K111" s="29"/>
      <c r="L111" s="29"/>
    </row>
    <row r="112" spans="1:12" s="39" customFormat="1">
      <c r="A112" s="123"/>
      <c r="B112" s="90" t="s">
        <v>232</v>
      </c>
      <c r="C112" s="24"/>
      <c r="D112" s="33"/>
      <c r="E112" s="78"/>
      <c r="F112" s="123"/>
      <c r="G112" s="123"/>
      <c r="K112" s="29"/>
      <c r="L112" s="29"/>
    </row>
    <row r="113" spans="1:12" s="39" customFormat="1" ht="7.5" customHeight="1">
      <c r="A113" s="123"/>
      <c r="B113" s="90"/>
      <c r="C113" s="45"/>
      <c r="D113" s="33"/>
      <c r="E113" s="45"/>
      <c r="F113" s="123"/>
      <c r="G113" s="123"/>
      <c r="K113" s="29"/>
      <c r="L113" s="29"/>
    </row>
    <row r="114" spans="1:12" s="39" customFormat="1">
      <c r="A114" s="123"/>
      <c r="B114" s="90" t="s">
        <v>235</v>
      </c>
      <c r="C114" s="23"/>
      <c r="D114" s="33"/>
      <c r="E114" s="78"/>
      <c r="F114" s="123"/>
      <c r="G114" s="123"/>
      <c r="H114" s="29"/>
      <c r="K114" s="29"/>
      <c r="L114" s="29"/>
    </row>
    <row r="115" spans="1:12" ht="7.5" customHeight="1">
      <c r="A115" s="116"/>
      <c r="B115" s="33"/>
      <c r="C115" s="46"/>
      <c r="D115" s="33"/>
      <c r="E115" s="46"/>
      <c r="F115" s="116"/>
      <c r="G115" s="116"/>
      <c r="H115" s="39"/>
    </row>
    <row r="116" spans="1:12" s="39" customFormat="1">
      <c r="A116" s="123"/>
      <c r="B116" s="90" t="s">
        <v>240</v>
      </c>
      <c r="C116" s="45">
        <f>SUM(C99,C101,C103,C110,C112,C114)</f>
        <v>0</v>
      </c>
      <c r="D116" s="33"/>
      <c r="E116" s="45">
        <f>SUM(E99,E101,E103,E110,E112,E114)</f>
        <v>0</v>
      </c>
      <c r="F116" s="123"/>
      <c r="G116" s="123"/>
      <c r="K116" s="29"/>
      <c r="L116" s="29"/>
    </row>
    <row r="117" spans="1:12" s="39" customFormat="1">
      <c r="A117" s="123"/>
      <c r="B117" s="90"/>
      <c r="C117" s="49"/>
      <c r="D117" s="33"/>
      <c r="E117" s="49"/>
      <c r="F117" s="123"/>
      <c r="G117" s="123"/>
      <c r="K117" s="29"/>
      <c r="L117" s="29"/>
    </row>
    <row r="118" spans="1:12" s="39" customFormat="1">
      <c r="A118" s="123"/>
      <c r="B118" s="90" t="s">
        <v>243</v>
      </c>
      <c r="C118" s="50" t="str">
        <f>IF(ROUND((C88-C116)/2,1)=0,"Balansas",C88-C116)</f>
        <v>Balansas</v>
      </c>
      <c r="D118" s="33"/>
      <c r="E118" s="50" t="str">
        <f>IF(ROUND((E88-E116)/2,1)=0,"Balansas",E88-E116)</f>
        <v>Balansas</v>
      </c>
      <c r="F118" s="123"/>
      <c r="G118" s="123"/>
      <c r="H118" s="29"/>
      <c r="K118" s="29"/>
      <c r="L118" s="29"/>
    </row>
    <row r="119" spans="1:12">
      <c r="A119" s="116"/>
      <c r="B119" s="33"/>
      <c r="C119" s="33"/>
      <c r="D119" s="33"/>
      <c r="E119" s="33"/>
      <c r="F119" s="116"/>
      <c r="G119" s="116"/>
    </row>
    <row r="120" spans="1:12">
      <c r="A120" s="116"/>
      <c r="B120" s="33"/>
      <c r="C120" s="33"/>
      <c r="D120" s="33"/>
      <c r="E120" s="33"/>
      <c r="F120" s="116"/>
      <c r="G120" s="116"/>
    </row>
    <row r="121" spans="1:12">
      <c r="A121" s="116"/>
      <c r="B121" s="104" t="s">
        <v>247</v>
      </c>
      <c r="C121" s="55"/>
      <c r="D121" s="48"/>
      <c r="E121" s="80"/>
      <c r="F121" s="116"/>
      <c r="G121" s="116"/>
    </row>
    <row r="122" spans="1:12">
      <c r="A122" s="116"/>
      <c r="B122" s="33"/>
      <c r="C122" s="33"/>
      <c r="D122" s="33"/>
      <c r="E122" s="33"/>
      <c r="F122" s="116"/>
      <c r="G122" s="116"/>
    </row>
    <row r="123" spans="1:12">
      <c r="A123" s="116"/>
      <c r="B123" s="89"/>
      <c r="C123" s="33"/>
      <c r="D123" s="33"/>
      <c r="E123" s="33"/>
      <c r="F123" s="116"/>
      <c r="G123" s="116"/>
    </row>
    <row r="124" spans="1:12" ht="12.6" thickBot="1">
      <c r="A124" s="116"/>
      <c r="B124" s="88" t="s">
        <v>251</v>
      </c>
      <c r="C124" s="36" t="str">
        <f>C53</f>
        <v>2015 metai</v>
      </c>
      <c r="D124" s="36"/>
      <c r="E124" s="36" t="str">
        <f>E53</f>
        <v>2016 metai</v>
      </c>
      <c r="F124" s="116"/>
      <c r="G124" s="116"/>
    </row>
    <row r="125" spans="1:12">
      <c r="A125" s="116"/>
      <c r="B125" s="105" t="s">
        <v>446</v>
      </c>
      <c r="C125" s="61" t="s">
        <v>54</v>
      </c>
      <c r="D125" s="51"/>
      <c r="E125" s="81"/>
      <c r="F125" s="116"/>
      <c r="G125" s="116"/>
    </row>
    <row r="126" spans="1:12">
      <c r="A126" s="116"/>
      <c r="B126" s="106"/>
      <c r="C126" s="51"/>
      <c r="D126" s="51"/>
      <c r="E126" s="51"/>
      <c r="F126" s="116"/>
      <c r="G126" s="116"/>
    </row>
    <row r="127" spans="1:12" ht="24">
      <c r="A127" s="116"/>
      <c r="B127" s="107" t="s">
        <v>253</v>
      </c>
      <c r="C127" s="24"/>
      <c r="D127" s="33"/>
      <c r="E127" s="78"/>
      <c r="F127" s="116"/>
      <c r="G127" s="116"/>
    </row>
    <row r="128" spans="1:12" ht="9" customHeight="1">
      <c r="A128" s="116"/>
      <c r="B128" s="33"/>
      <c r="C128" s="46"/>
      <c r="D128" s="10"/>
      <c r="E128" s="46"/>
      <c r="F128" s="116"/>
      <c r="G128" s="116"/>
    </row>
    <row r="129" spans="1:7" ht="24">
      <c r="A129" s="116"/>
      <c r="B129" s="108" t="s">
        <v>447</v>
      </c>
      <c r="C129" s="23"/>
      <c r="D129" s="48"/>
      <c r="E129" s="78"/>
      <c r="F129" s="116"/>
      <c r="G129" s="116"/>
    </row>
    <row r="130" spans="1:7">
      <c r="A130" s="116"/>
      <c r="B130" s="33"/>
      <c r="C130" s="10"/>
      <c r="D130" s="10"/>
      <c r="E130" s="10"/>
      <c r="F130" s="116"/>
      <c r="G130" s="116"/>
    </row>
    <row r="131" spans="1:7" ht="12.6" thickBot="1">
      <c r="A131" s="116"/>
      <c r="B131" s="88" t="s">
        <v>265</v>
      </c>
      <c r="C131" s="36" t="str">
        <f>C53</f>
        <v>2015 metai</v>
      </c>
      <c r="D131" s="36"/>
      <c r="E131" s="36" t="str">
        <f>E53</f>
        <v>2016 metai</v>
      </c>
      <c r="F131" s="116"/>
      <c r="G131" s="116"/>
    </row>
    <row r="132" spans="1:7">
      <c r="A132" s="116"/>
      <c r="B132" s="109" t="s">
        <v>267</v>
      </c>
      <c r="C132" s="4"/>
      <c r="D132" s="37"/>
      <c r="E132" s="11"/>
      <c r="F132" s="116"/>
      <c r="G132" s="116"/>
    </row>
    <row r="133" spans="1:7">
      <c r="A133" s="116"/>
      <c r="B133" s="110" t="s">
        <v>269</v>
      </c>
      <c r="C133" s="24"/>
      <c r="D133" s="47"/>
      <c r="E133" s="11"/>
      <c r="F133" s="116"/>
      <c r="G133" s="116"/>
    </row>
    <row r="134" spans="1:7">
      <c r="A134" s="116"/>
      <c r="B134" s="109" t="s">
        <v>448</v>
      </c>
      <c r="C134" s="24"/>
      <c r="D134" s="33"/>
      <c r="E134" s="79"/>
      <c r="F134" s="116"/>
      <c r="G134" s="116"/>
    </row>
    <row r="135" spans="1:7">
      <c r="A135" s="116"/>
      <c r="B135" s="109" t="s">
        <v>449</v>
      </c>
      <c r="C135" s="24"/>
      <c r="D135" s="33"/>
      <c r="E135" s="79"/>
      <c r="F135" s="116"/>
      <c r="G135" s="116"/>
    </row>
    <row r="136" spans="1:7" ht="25.5" customHeight="1">
      <c r="A136" s="116"/>
      <c r="B136" s="111" t="s">
        <v>450</v>
      </c>
      <c r="C136" s="33"/>
      <c r="D136" s="10"/>
      <c r="E136" s="33"/>
      <c r="F136" s="116"/>
      <c r="G136" s="116"/>
    </row>
    <row r="137" spans="1:7" ht="12" customHeight="1" thickBot="1">
      <c r="A137" s="116"/>
      <c r="B137" s="112"/>
      <c r="C137" s="52"/>
      <c r="D137" s="52"/>
      <c r="E137" s="52"/>
      <c r="F137" s="116"/>
      <c r="G137" s="116"/>
    </row>
    <row r="138" spans="1:7" ht="12" customHeight="1" thickBot="1">
      <c r="A138" s="116"/>
      <c r="B138" s="88" t="s">
        <v>276</v>
      </c>
      <c r="C138" s="36"/>
      <c r="D138" s="36"/>
      <c r="E138" s="36"/>
      <c r="F138" s="116"/>
      <c r="G138" s="116"/>
    </row>
    <row r="139" spans="1:7" ht="86.25" customHeight="1">
      <c r="A139" s="116"/>
      <c r="B139" s="113" t="s">
        <v>278</v>
      </c>
      <c r="C139" s="594"/>
      <c r="D139" s="594"/>
      <c r="E139" s="594"/>
      <c r="F139" s="116"/>
      <c r="G139" s="116"/>
    </row>
    <row r="140" spans="1:7">
      <c r="A140" s="116"/>
      <c r="B140" s="10"/>
      <c r="C140" s="33"/>
      <c r="D140" s="33"/>
      <c r="E140" s="33"/>
      <c r="F140" s="116"/>
      <c r="G140" s="116"/>
    </row>
    <row r="141" spans="1:7" ht="12.6" thickBot="1">
      <c r="A141" s="116"/>
      <c r="B141" s="125"/>
      <c r="C141" s="53"/>
      <c r="D141" s="53"/>
      <c r="E141" s="53"/>
      <c r="F141" s="116"/>
      <c r="G141" s="116"/>
    </row>
    <row r="142" spans="1:7" ht="13.5" customHeight="1">
      <c r="A142" s="116"/>
      <c r="B142" s="33"/>
      <c r="C142" s="33"/>
      <c r="D142" s="33"/>
      <c r="E142" s="33"/>
      <c r="F142" s="116"/>
      <c r="G142" s="116"/>
    </row>
    <row r="143" spans="1:7">
      <c r="A143" s="116"/>
      <c r="B143" s="30" t="s">
        <v>284</v>
      </c>
      <c r="C143" s="82"/>
      <c r="D143" s="82"/>
      <c r="E143" s="82"/>
      <c r="F143" s="116"/>
      <c r="G143" s="116"/>
    </row>
    <row r="144" spans="1:7">
      <c r="A144" s="116"/>
      <c r="B144" s="33" t="s">
        <v>286</v>
      </c>
      <c r="C144" s="600"/>
      <c r="D144" s="600"/>
      <c r="E144" s="600"/>
      <c r="F144" s="116"/>
      <c r="G144" s="116"/>
    </row>
    <row r="145" spans="1:7">
      <c r="A145" s="116"/>
      <c r="B145" s="33" t="s">
        <v>288</v>
      </c>
      <c r="C145" s="602"/>
      <c r="D145" s="602"/>
      <c r="E145" s="602"/>
      <c r="F145" s="116"/>
      <c r="G145" s="116"/>
    </row>
    <row r="146" spans="1:7">
      <c r="A146" s="116"/>
      <c r="B146" s="114" t="s">
        <v>292</v>
      </c>
      <c r="C146" s="590"/>
      <c r="D146" s="590"/>
      <c r="E146" s="590"/>
      <c r="F146" s="116"/>
      <c r="G146" s="116"/>
    </row>
    <row r="147" spans="1:7" ht="30" customHeight="1">
      <c r="A147" s="116"/>
      <c r="B147" s="115" t="s">
        <v>451</v>
      </c>
      <c r="C147" s="592"/>
      <c r="D147" s="592"/>
      <c r="E147" s="592"/>
      <c r="F147" s="116"/>
      <c r="G147" s="116"/>
    </row>
    <row r="148" spans="1:7" ht="1.9" customHeight="1">
      <c r="A148" s="116"/>
      <c r="B148" s="116"/>
      <c r="C148" s="116"/>
      <c r="D148" s="116"/>
      <c r="E148" s="124"/>
      <c r="F148" s="116"/>
      <c r="G148" s="116"/>
    </row>
    <row r="149" spans="1:7" ht="8.25" customHeight="1">
      <c r="A149" s="116"/>
      <c r="B149" s="116"/>
      <c r="C149" s="116"/>
      <c r="D149" s="116"/>
      <c r="E149" s="116"/>
      <c r="F149" s="116"/>
      <c r="G149" s="116"/>
    </row>
  </sheetData>
  <sheetProtection password="DF8B" sheet="1" selectLockedCells="1"/>
  <dataConsolidate/>
  <mergeCells count="33">
    <mergeCell ref="C145:E145"/>
    <mergeCell ref="C146:E146"/>
    <mergeCell ref="C147:E147"/>
    <mergeCell ref="C50:E50"/>
    <mergeCell ref="C51:E51"/>
    <mergeCell ref="C52:E52"/>
    <mergeCell ref="C139:E139"/>
    <mergeCell ref="C144:E144"/>
    <mergeCell ref="D2:E2"/>
    <mergeCell ref="D3:E3"/>
    <mergeCell ref="C49:E49"/>
    <mergeCell ref="C35:D35"/>
    <mergeCell ref="C36:D36"/>
    <mergeCell ref="C37:D37"/>
    <mergeCell ref="C38:D38"/>
    <mergeCell ref="C39:D39"/>
    <mergeCell ref="C40:D40"/>
    <mergeCell ref="C41:D41"/>
    <mergeCell ref="C43:E43"/>
    <mergeCell ref="C44:E44"/>
    <mergeCell ref="C46:E46"/>
    <mergeCell ref="C47:E47"/>
    <mergeCell ref="B6:E6"/>
    <mergeCell ref="C34:E34"/>
    <mergeCell ref="C29:E29"/>
    <mergeCell ref="C30:E30"/>
    <mergeCell ref="C31:E31"/>
    <mergeCell ref="C32:E32"/>
    <mergeCell ref="C9:E9"/>
    <mergeCell ref="C10:E10"/>
    <mergeCell ref="C14:E14"/>
    <mergeCell ref="C27:E27"/>
    <mergeCell ref="C28:E28"/>
  </mergeCells>
  <conditionalFormatting sqref="C118 E118">
    <cfRule type="cellIs" dxfId="45" priority="1" stopIfTrue="1" operator="notEqual">
      <formula>"Balansas"</formula>
    </cfRule>
  </conditionalFormatting>
  <dataValidations count="8">
    <dataValidation allowBlank="1" showErrorMessage="1" prompt="Nurodykite identifikacinį numerį (juridinio asmens kodą)" sqref="C29:E30" xr:uid="{6247A691-06B6-42B6-9277-C036AD99A606}"/>
    <dataValidation allowBlank="1" showErrorMessage="1" prompt="Nurodykite pilną įmonės pavadinimą, pvz. Akcinė bendrovė „Pavyzdys“ ar Valstybės įmonė „Pavyzdys“" sqref="C9:E9" xr:uid="{9F8CF4DD-CF9B-4010-8821-4429F1581EE1}"/>
    <dataValidation type="whole" allowBlank="1" showErrorMessage="1" prompt="Nurodykite identifikacinį numerį (juridinio asmens kodą)" sqref="D27:E27 C27:C28" xr:uid="{1EF6AD07-BDF0-4557-945B-D52072C55874}">
      <formula1>0</formula1>
      <formula2>9999999999999990000</formula2>
    </dataValidation>
    <dataValidation allowBlank="1" showErrorMessage="1" prompt="Nurodykite įmonės teisinę formą (AB, UAB, VĮ), pasirinkdami iš sąrašo" sqref="C10:E10" xr:uid="{CFEA7A2A-2B05-4D8F-9D52-479CF85F845D}"/>
    <dataValidation allowBlank="1" showErrorMessage="1" prompt="Nurodykite įmonės teisinį statusą. Jei neatitinka nei vieno iš pateiktų sąraše, pasirinkite „-“" sqref="C14:E14" xr:uid="{BD72C814-AE82-4023-80B7-DBBC503F61E7}"/>
    <dataValidation allowBlank="1" showErrorMessage="1" sqref="B51:B52" xr:uid="{89C702A1-1940-4B52-8BCE-3A393D1807BD}"/>
    <dataValidation allowBlank="1" showErrorMessage="1" prompt="Nurodykite įmonės direktoriaus (generalinio direktoriaus) vardą ir pavardę. VĮ miškų urėdijų prašome nurodyti miškų urėdo vardą ir pavardę. Pareigų nurodyti nereikia." sqref="C31:E31" xr:uid="{7F6A26E6-BA43-4A7D-827F-3DD3C05685DC}"/>
    <dataValidation allowBlank="1" showErrorMessage="1" prompt="Nurodykite įmonės vyr. finansininko (vyr. buhalterio) vardą ir pavardę. Pareigų nurodyti nereikia." sqref="C32:E32" xr:uid="{18C758B4-A97A-4C91-A14E-15DA79E3B393}"/>
  </dataValidations>
  <pageMargins left="0.7" right="0.7" top="0.75" bottom="0.75" header="0.3" footer="0.3"/>
  <pageSetup paperSize="9" scale="64" fitToHeight="0" orientation="portrait" r:id="rId1"/>
  <headerFooter>
    <oddFooter>Puslapių &amp;P iš &amp;N</oddFooter>
  </headerFooter>
  <rowBreaks count="1" manualBreakCount="1">
    <brk id="89" min="1" max="4" man="1"/>
  </rowBreaks>
  <colBreaks count="1" manualBreakCount="1">
    <brk id="5" min="1" max="148" man="1"/>
  </col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B6430-19BD-4E7A-9D67-C746DF7EE2E3}">
  <sheetPr codeName="Sheet5">
    <tabColor theme="7" tint="0.59999389629810485"/>
    <pageSetUpPr fitToPage="1"/>
  </sheetPr>
  <dimension ref="A1:XFC121"/>
  <sheetViews>
    <sheetView showGridLines="0" topLeftCell="A58" zoomScale="110" zoomScaleNormal="110" workbookViewId="0">
      <selection activeCell="F96" sqref="F96:H97"/>
    </sheetView>
  </sheetViews>
  <sheetFormatPr defaultColWidth="0" defaultRowHeight="14.45"/>
  <cols>
    <col min="1" max="1" width="8.85546875" style="12" customWidth="1"/>
    <col min="2" max="2" width="25.85546875" style="298" customWidth="1"/>
    <col min="3" max="3" width="8.85546875" style="298" customWidth="1"/>
    <col min="4" max="4" width="54.85546875" style="298" customWidth="1"/>
    <col min="5" max="5" width="20.7109375" style="298" bestFit="1" customWidth="1"/>
    <col min="6" max="6" width="15.5703125" style="298" customWidth="1"/>
    <col min="7" max="7" width="20.7109375" style="298" bestFit="1" customWidth="1"/>
    <col min="8" max="8" width="15.42578125" style="298" customWidth="1"/>
    <col min="9" max="9" width="8.85546875" style="298" customWidth="1"/>
    <col min="10" max="10" width="8.85546875" style="12" customWidth="1"/>
    <col min="11" max="16383" width="15.7109375" hidden="1"/>
    <col min="16384" max="16384" width="5.42578125" hidden="1"/>
  </cols>
  <sheetData>
    <row r="1" spans="2:12" ht="22.9" customHeight="1" thickBot="1"/>
    <row r="2" spans="2:12" ht="25.9" customHeight="1" thickTop="1">
      <c r="B2" s="646" t="s">
        <v>452</v>
      </c>
      <c r="C2" s="647"/>
      <c r="D2" s="647"/>
      <c r="E2" s="647"/>
      <c r="F2" s="647"/>
      <c r="G2" s="659" t="s">
        <v>453</v>
      </c>
      <c r="H2" s="659"/>
      <c r="I2" s="660"/>
    </row>
    <row r="3" spans="2:12" ht="51" customHeight="1">
      <c r="B3" s="644" t="s">
        <v>454</v>
      </c>
      <c r="C3" s="645"/>
      <c r="D3" s="645"/>
      <c r="E3" s="645"/>
      <c r="F3" s="645"/>
      <c r="G3" s="370" t="s">
        <v>412</v>
      </c>
      <c r="H3" s="307"/>
      <c r="I3" s="299"/>
    </row>
    <row r="4" spans="2:12" s="12" customFormat="1">
      <c r="B4" s="437" t="s">
        <v>14</v>
      </c>
      <c r="C4" s="618" t="str">
        <f>'Finansiniai duomenys'!C8</f>
        <v>SĮ „Vilniaus miesto būstas“</v>
      </c>
      <c r="D4" s="618"/>
      <c r="E4" s="618"/>
      <c r="F4" s="618"/>
      <c r="G4" s="618"/>
      <c r="H4" s="618"/>
      <c r="I4" s="619"/>
      <c r="K4"/>
    </row>
    <row r="5" spans="2:12" s="12" customFormat="1">
      <c r="B5" s="437" t="s">
        <v>414</v>
      </c>
      <c r="C5" s="620" t="str">
        <f>IFERROR(VLOOKUP(C4,'Finansiniai duomenys'!R2:T232,3,FALSE),"")</f>
        <v>Vilniaus miesto savivaldybė</v>
      </c>
      <c r="D5" s="620"/>
      <c r="E5" s="620"/>
      <c r="F5" s="620"/>
      <c r="G5" s="620"/>
      <c r="H5" s="620"/>
      <c r="I5" s="619"/>
      <c r="K5"/>
    </row>
    <row r="6" spans="2:12" s="12" customFormat="1">
      <c r="B6" s="437" t="s">
        <v>23</v>
      </c>
      <c r="C6" s="620">
        <f>IFERROR(VLOOKUP(C4,'Finansiniai duomenys'!R2:T232,2,FALSE),"")</f>
        <v>124568293</v>
      </c>
      <c r="D6" s="620"/>
      <c r="E6" s="620"/>
      <c r="F6" s="620"/>
      <c r="G6" s="620"/>
      <c r="H6" s="620"/>
      <c r="I6" s="619"/>
      <c r="K6"/>
    </row>
    <row r="7" spans="2:12">
      <c r="B7" s="437" t="s">
        <v>429</v>
      </c>
      <c r="C7" s="620" t="str">
        <f>IFERROR(VLOOKUP(C4,'Finansiniai duomenys'!R2:V232,5,FALSE),"")</f>
        <v>Butų ūkis</v>
      </c>
      <c r="D7" s="620"/>
      <c r="E7" s="620"/>
      <c r="F7" s="620"/>
      <c r="G7" s="620"/>
      <c r="H7" s="620"/>
      <c r="I7" s="619"/>
      <c r="L7" s="12"/>
    </row>
    <row r="8" spans="2:12">
      <c r="B8" s="369"/>
      <c r="C8" s="371"/>
      <c r="D8" s="371"/>
      <c r="E8" s="82"/>
      <c r="F8" s="372"/>
      <c r="G8" s="82"/>
      <c r="H8" s="373"/>
      <c r="I8" s="299"/>
      <c r="L8" s="12"/>
    </row>
    <row r="9" spans="2:12">
      <c r="B9" s="369"/>
      <c r="C9" s="371"/>
      <c r="D9" s="371"/>
      <c r="E9" s="82"/>
      <c r="F9" s="372"/>
      <c r="G9" s="82"/>
      <c r="H9" s="373"/>
      <c r="I9" s="299"/>
    </row>
    <row r="10" spans="2:12" ht="15" thickBot="1">
      <c r="B10" s="369"/>
      <c r="C10" s="371"/>
      <c r="D10" s="371"/>
      <c r="E10" s="82"/>
      <c r="F10" s="372"/>
      <c r="G10" s="82"/>
      <c r="H10" s="373"/>
      <c r="I10" s="299"/>
    </row>
    <row r="11" spans="2:12" ht="15.6" thickTop="1" thickBot="1">
      <c r="B11" s="369"/>
      <c r="C11" s="374" t="s">
        <v>455</v>
      </c>
      <c r="D11" s="375"/>
      <c r="E11" s="376"/>
      <c r="F11" s="377"/>
      <c r="G11" s="378"/>
      <c r="H11" s="377"/>
      <c r="I11" s="379"/>
    </row>
    <row r="12" spans="2:12" ht="16.899999999999999" customHeight="1" thickTop="1" thickBot="1">
      <c r="B12" s="369"/>
      <c r="C12" s="380"/>
      <c r="D12" s="381"/>
      <c r="E12" s="382"/>
      <c r="F12" s="383"/>
      <c r="G12" s="384"/>
      <c r="H12" s="383"/>
      <c r="I12" s="385"/>
    </row>
    <row r="13" spans="2:12" ht="24.75" customHeight="1" thickTop="1">
      <c r="B13" s="369"/>
      <c r="C13" s="621" t="s">
        <v>456</v>
      </c>
      <c r="D13" s="622"/>
      <c r="E13" s="82"/>
      <c r="F13" s="661" t="s">
        <v>254</v>
      </c>
      <c r="G13" s="661"/>
      <c r="H13" s="661"/>
      <c r="I13" s="299"/>
    </row>
    <row r="14" spans="2:12">
      <c r="B14" s="369"/>
      <c r="C14" s="387" t="s">
        <v>457</v>
      </c>
      <c r="D14" s="82"/>
      <c r="E14" s="82"/>
      <c r="F14" s="662" t="s">
        <v>458</v>
      </c>
      <c r="G14" s="662"/>
      <c r="H14" s="662"/>
      <c r="I14" s="299"/>
    </row>
    <row r="15" spans="2:12">
      <c r="B15" s="369"/>
      <c r="C15" s="369" t="s">
        <v>459</v>
      </c>
      <c r="D15" s="82"/>
      <c r="E15" s="82"/>
      <c r="F15" s="662" t="s">
        <v>254</v>
      </c>
      <c r="G15" s="662"/>
      <c r="H15" s="662"/>
      <c r="I15" s="299"/>
    </row>
    <row r="16" spans="2:12" ht="26.25" customHeight="1">
      <c r="B16" s="369"/>
      <c r="C16" s="623" t="s">
        <v>460</v>
      </c>
      <c r="D16" s="624"/>
      <c r="E16" s="393"/>
      <c r="F16" s="631" t="s">
        <v>254</v>
      </c>
      <c r="G16" s="629"/>
      <c r="H16" s="630"/>
      <c r="I16" s="299"/>
    </row>
    <row r="17" spans="2:9" ht="15" thickBot="1">
      <c r="B17" s="369"/>
      <c r="C17" s="388"/>
      <c r="D17" s="389"/>
      <c r="E17" s="389"/>
      <c r="F17" s="405"/>
      <c r="G17" s="405"/>
      <c r="H17" s="406"/>
      <c r="I17" s="390"/>
    </row>
    <row r="18" spans="2:9">
      <c r="B18" s="369"/>
      <c r="C18" s="369"/>
      <c r="D18" s="82"/>
      <c r="E18" s="82"/>
      <c r="F18" s="391"/>
      <c r="G18" s="391"/>
      <c r="H18" s="392"/>
      <c r="I18" s="299"/>
    </row>
    <row r="19" spans="2:9">
      <c r="B19" s="369"/>
      <c r="C19" s="369" t="s">
        <v>461</v>
      </c>
      <c r="D19" s="82"/>
      <c r="E19" s="393"/>
      <c r="F19" s="663" t="s">
        <v>254</v>
      </c>
      <c r="G19" s="664"/>
      <c r="H19" s="665"/>
      <c r="I19" s="299"/>
    </row>
    <row r="20" spans="2:9">
      <c r="B20" s="549"/>
      <c r="C20" s="34" t="s">
        <v>462</v>
      </c>
      <c r="D20" s="82"/>
      <c r="E20" s="82"/>
      <c r="F20" s="625" t="s">
        <v>463</v>
      </c>
      <c r="G20" s="626"/>
      <c r="H20" s="627"/>
      <c r="I20" s="299"/>
    </row>
    <row r="21" spans="2:9">
      <c r="B21" s="549"/>
      <c r="C21" s="394" t="s">
        <v>464</v>
      </c>
      <c r="D21" s="395"/>
      <c r="E21" s="396"/>
      <c r="F21" s="666">
        <v>2023</v>
      </c>
      <c r="G21" s="667"/>
      <c r="H21" s="668"/>
      <c r="I21" s="397"/>
    </row>
    <row r="22" spans="2:9">
      <c r="B22" s="549"/>
      <c r="C22" s="82" t="s">
        <v>465</v>
      </c>
      <c r="D22" s="398"/>
      <c r="E22" s="393"/>
      <c r="F22" s="633" t="s">
        <v>466</v>
      </c>
      <c r="G22" s="634"/>
      <c r="H22" s="635"/>
      <c r="I22" s="299"/>
    </row>
    <row r="23" spans="2:9">
      <c r="B23" s="549"/>
      <c r="C23" s="82" t="s">
        <v>467</v>
      </c>
      <c r="D23" s="398"/>
      <c r="E23" s="393"/>
      <c r="F23" s="642" t="s">
        <v>468</v>
      </c>
      <c r="G23" s="642"/>
      <c r="H23" s="643"/>
      <c r="I23" s="299"/>
    </row>
    <row r="24" spans="2:9" ht="15" thickBot="1">
      <c r="B24" s="549"/>
      <c r="C24" s="399" t="s">
        <v>469</v>
      </c>
      <c r="D24" s="400"/>
      <c r="E24" s="401"/>
      <c r="F24" s="633" t="s">
        <v>470</v>
      </c>
      <c r="G24" s="634"/>
      <c r="H24" s="635"/>
      <c r="I24" s="402"/>
    </row>
    <row r="25" spans="2:9" ht="15.6" thickTop="1" thickBot="1">
      <c r="B25" s="549"/>
      <c r="C25" s="389"/>
      <c r="D25" s="403"/>
      <c r="E25" s="404"/>
      <c r="F25" s="405"/>
      <c r="G25" s="405"/>
      <c r="H25" s="406"/>
      <c r="I25" s="390"/>
    </row>
    <row r="26" spans="2:9">
      <c r="B26" s="549"/>
      <c r="C26" s="556" t="s">
        <v>471</v>
      </c>
      <c r="D26" s="553"/>
      <c r="E26" s="552"/>
      <c r="F26" s="557"/>
      <c r="G26" s="554"/>
      <c r="H26" s="558"/>
      <c r="I26" s="555"/>
    </row>
    <row r="27" spans="2:9">
      <c r="B27" s="549"/>
      <c r="C27" s="82"/>
      <c r="D27" s="398"/>
      <c r="E27" s="393"/>
      <c r="F27" s="391"/>
      <c r="G27" s="391"/>
      <c r="H27" s="392"/>
      <c r="I27" s="299"/>
    </row>
    <row r="28" spans="2:9">
      <c r="B28" s="549"/>
      <c r="C28" s="82" t="s">
        <v>472</v>
      </c>
      <c r="D28" s="398"/>
      <c r="E28" s="393"/>
      <c r="F28" s="636" t="s">
        <v>254</v>
      </c>
      <c r="G28" s="637"/>
      <c r="H28" s="638"/>
      <c r="I28" s="299"/>
    </row>
    <row r="29" spans="2:9">
      <c r="B29" s="549"/>
      <c r="C29" s="82" t="s">
        <v>473</v>
      </c>
      <c r="D29" s="398"/>
      <c r="E29" s="82"/>
      <c r="F29" s="628" t="s">
        <v>254</v>
      </c>
      <c r="G29" s="629"/>
      <c r="H29" s="630"/>
      <c r="I29" s="299"/>
    </row>
    <row r="30" spans="2:9" ht="35.25" customHeight="1" thickBot="1">
      <c r="B30" s="549"/>
      <c r="C30" s="632" t="s">
        <v>474</v>
      </c>
      <c r="D30" s="632"/>
      <c r="E30" s="491"/>
      <c r="F30" s="639" t="s">
        <v>254</v>
      </c>
      <c r="G30" s="640"/>
      <c r="H30" s="641"/>
      <c r="I30" s="299"/>
    </row>
    <row r="31" spans="2:9" ht="50.25" customHeight="1">
      <c r="B31" s="369"/>
      <c r="C31" s="623" t="s">
        <v>475</v>
      </c>
      <c r="D31" s="624"/>
      <c r="E31" s="393"/>
      <c r="F31" s="631" t="s">
        <v>254</v>
      </c>
      <c r="G31" s="629"/>
      <c r="H31" s="630"/>
      <c r="I31" s="299"/>
    </row>
    <row r="32" spans="2:9" ht="15" thickBot="1">
      <c r="B32" s="369"/>
      <c r="C32" s="388"/>
      <c r="D32" s="389"/>
      <c r="E32" s="404"/>
      <c r="F32" s="407"/>
      <c r="G32" s="389"/>
      <c r="H32" s="407"/>
      <c r="I32" s="390"/>
    </row>
    <row r="33" spans="2:9">
      <c r="B33" s="369"/>
      <c r="C33" s="411"/>
      <c r="D33" s="411"/>
      <c r="E33" s="82"/>
      <c r="F33" s="540"/>
      <c r="G33" s="540"/>
      <c r="H33" s="540"/>
      <c r="I33" s="541"/>
    </row>
    <row r="34" spans="2:9" ht="26.25" customHeight="1">
      <c r="B34" s="549"/>
      <c r="C34" s="537" t="s">
        <v>476</v>
      </c>
      <c r="D34" s="534"/>
      <c r="E34" s="535"/>
      <c r="F34" s="542" t="s">
        <v>94</v>
      </c>
      <c r="G34" s="535"/>
      <c r="H34" s="543" t="s">
        <v>95</v>
      </c>
      <c r="I34" s="536"/>
    </row>
    <row r="35" spans="2:9" ht="18" customHeight="1">
      <c r="B35" s="549"/>
      <c r="C35" s="544" t="s">
        <v>477</v>
      </c>
      <c r="D35" s="411"/>
      <c r="E35" s="82"/>
      <c r="F35" s="82"/>
      <c r="G35" s="82"/>
      <c r="H35" s="82"/>
      <c r="I35" s="299"/>
    </row>
    <row r="36" spans="2:9">
      <c r="B36" s="549"/>
      <c r="C36" s="544" t="s">
        <v>478</v>
      </c>
      <c r="D36" s="411"/>
      <c r="E36" s="82"/>
      <c r="F36" s="547">
        <f>'Finansiniai duomenys'!C34</f>
        <v>6277.8</v>
      </c>
      <c r="G36" s="82"/>
      <c r="H36" s="547">
        <f>'Finansiniai duomenys'!E34</f>
        <v>5633.3</v>
      </c>
      <c r="I36" s="299"/>
    </row>
    <row r="37" spans="2:9">
      <c r="B37" s="549"/>
      <c r="C37" s="546" t="s">
        <v>479</v>
      </c>
      <c r="D37" s="559" t="s">
        <v>480</v>
      </c>
      <c r="E37" s="82"/>
      <c r="F37" s="560">
        <v>5547.7</v>
      </c>
      <c r="G37" s="82"/>
      <c r="H37" s="560">
        <v>5270.5</v>
      </c>
      <c r="I37" s="299"/>
    </row>
    <row r="38" spans="2:9">
      <c r="B38" s="549"/>
      <c r="C38" s="546" t="s">
        <v>481</v>
      </c>
      <c r="D38" s="559" t="s">
        <v>482</v>
      </c>
      <c r="E38" s="82"/>
      <c r="F38" s="560">
        <v>311.5</v>
      </c>
      <c r="G38" s="82"/>
      <c r="H38" s="560">
        <v>294.2</v>
      </c>
      <c r="I38" s="299"/>
    </row>
    <row r="39" spans="2:9">
      <c r="B39" s="549"/>
      <c r="C39" s="546" t="s">
        <v>483</v>
      </c>
      <c r="D39" s="559" t="s">
        <v>484</v>
      </c>
      <c r="E39" s="82"/>
      <c r="F39" s="560">
        <v>418.6</v>
      </c>
      <c r="G39" s="82"/>
      <c r="H39" s="560">
        <v>68.599999999999994</v>
      </c>
      <c r="I39" s="299"/>
    </row>
    <row r="40" spans="2:9">
      <c r="B40" s="549"/>
      <c r="C40" s="546" t="s">
        <v>485</v>
      </c>
      <c r="D40" s="559"/>
      <c r="E40" s="82"/>
      <c r="F40" s="560"/>
      <c r="G40" s="82"/>
      <c r="H40" s="560"/>
      <c r="I40" s="299"/>
    </row>
    <row r="41" spans="2:9">
      <c r="B41" s="549"/>
      <c r="C41" s="546" t="s">
        <v>486</v>
      </c>
      <c r="D41" s="559"/>
      <c r="E41" s="82"/>
      <c r="F41" s="560"/>
      <c r="G41" s="82"/>
      <c r="H41" s="560"/>
      <c r="I41" s="299"/>
    </row>
    <row r="42" spans="2:9">
      <c r="B42" s="549"/>
      <c r="C42" s="546" t="s">
        <v>487</v>
      </c>
      <c r="D42" s="559"/>
      <c r="E42" s="82"/>
      <c r="F42" s="560"/>
      <c r="G42" s="82"/>
      <c r="H42" s="560"/>
      <c r="I42" s="299"/>
    </row>
    <row r="43" spans="2:9">
      <c r="B43" s="549"/>
      <c r="C43" s="546" t="s">
        <v>488</v>
      </c>
      <c r="D43" s="559"/>
      <c r="E43" s="82"/>
      <c r="F43" s="560"/>
      <c r="G43" s="82"/>
      <c r="H43" s="560"/>
      <c r="I43" s="299"/>
    </row>
    <row r="44" spans="2:9">
      <c r="B44" s="549"/>
      <c r="C44" s="546" t="s">
        <v>489</v>
      </c>
      <c r="D44" s="559"/>
      <c r="E44" s="82"/>
      <c r="F44" s="560"/>
      <c r="G44" s="82"/>
      <c r="H44" s="560"/>
      <c r="I44" s="299"/>
    </row>
    <row r="45" spans="2:9">
      <c r="B45" s="549"/>
      <c r="C45" s="546" t="s">
        <v>490</v>
      </c>
      <c r="D45" s="559"/>
      <c r="E45" s="82"/>
      <c r="F45" s="560"/>
      <c r="G45" s="82"/>
      <c r="H45" s="560"/>
      <c r="I45" s="299"/>
    </row>
    <row r="46" spans="2:9">
      <c r="B46" s="549"/>
      <c r="C46" s="546" t="s">
        <v>491</v>
      </c>
      <c r="D46" s="559"/>
      <c r="E46" s="82"/>
      <c r="F46" s="560"/>
      <c r="G46" s="82"/>
      <c r="H46" s="560"/>
      <c r="I46" s="299"/>
    </row>
    <row r="47" spans="2:9">
      <c r="B47" s="549"/>
      <c r="C47" s="545" t="s">
        <v>492</v>
      </c>
      <c r="D47" s="411"/>
      <c r="E47" s="82"/>
      <c r="F47" s="547">
        <f>F36-F37-F38-F39-F40-F44-F45-F46-F41-F43-F42</f>
        <v>3.4106051316484809E-13</v>
      </c>
      <c r="G47" s="82"/>
      <c r="H47" s="547">
        <f>H36-H37-H38-H39-H40-H44-H45-H46-H41-H43-H42</f>
        <v>1.9895196601282805E-13</v>
      </c>
      <c r="I47" s="299"/>
    </row>
    <row r="48" spans="2:9" ht="15" thickBot="1">
      <c r="B48" s="369"/>
      <c r="C48" s="538"/>
      <c r="D48" s="539"/>
      <c r="E48" s="409"/>
      <c r="F48" s="409"/>
      <c r="G48" s="409"/>
      <c r="H48" s="409"/>
      <c r="I48" s="410"/>
    </row>
    <row r="49" spans="2:9" ht="15.6" thickTop="1" thickBot="1">
      <c r="B49" s="369"/>
      <c r="C49" s="411"/>
      <c r="D49" s="411"/>
      <c r="E49" s="82"/>
      <c r="F49" s="82"/>
      <c r="G49" s="82"/>
      <c r="H49" s="82"/>
      <c r="I49" s="299"/>
    </row>
    <row r="50" spans="2:9" ht="25.15" thickTop="1" thickBot="1">
      <c r="B50" s="369"/>
      <c r="C50" s="374" t="s">
        <v>17</v>
      </c>
      <c r="D50" s="424"/>
      <c r="E50" s="376"/>
      <c r="F50" s="377" t="s">
        <v>94</v>
      </c>
      <c r="G50" s="378"/>
      <c r="H50" s="439" t="s">
        <v>95</v>
      </c>
      <c r="I50" s="441"/>
    </row>
    <row r="51" spans="2:9" ht="15.6" thickTop="1" thickBot="1">
      <c r="B51" s="369"/>
      <c r="C51" s="476" t="s">
        <v>493</v>
      </c>
      <c r="D51" s="477"/>
      <c r="E51" s="478"/>
      <c r="F51" s="520"/>
      <c r="G51" s="479"/>
      <c r="H51" s="520"/>
      <c r="I51" s="480"/>
    </row>
    <row r="52" spans="2:9" ht="15" thickBot="1">
      <c r="B52" s="369"/>
      <c r="C52" s="483" t="s">
        <v>494</v>
      </c>
      <c r="D52" s="484"/>
      <c r="E52" s="485"/>
      <c r="F52" s="486"/>
      <c r="G52" s="487"/>
      <c r="H52" s="486"/>
      <c r="I52" s="488"/>
    </row>
    <row r="53" spans="2:9">
      <c r="B53" s="369"/>
      <c r="C53" s="369" t="s">
        <v>495</v>
      </c>
      <c r="D53" s="82"/>
      <c r="E53" s="82"/>
      <c r="F53" s="511"/>
      <c r="G53" s="82"/>
      <c r="H53" s="511"/>
      <c r="I53" s="299"/>
    </row>
    <row r="54" spans="2:9">
      <c r="B54" s="369"/>
      <c r="C54" s="369" t="s">
        <v>496</v>
      </c>
      <c r="D54" s="82"/>
      <c r="E54" s="82"/>
      <c r="F54" s="511"/>
      <c r="G54" s="82"/>
      <c r="H54" s="511"/>
      <c r="I54" s="299"/>
    </row>
    <row r="55" spans="2:9">
      <c r="B55" s="369"/>
      <c r="C55" s="369" t="s">
        <v>497</v>
      </c>
      <c r="D55" s="82"/>
      <c r="E55" s="82"/>
      <c r="F55" s="511"/>
      <c r="G55" s="82"/>
      <c r="H55" s="511"/>
      <c r="I55" s="299"/>
    </row>
    <row r="56" spans="2:9">
      <c r="B56" s="369"/>
      <c r="C56" s="369" t="s">
        <v>498</v>
      </c>
      <c r="D56" s="82"/>
      <c r="E56" s="82"/>
      <c r="F56" s="511"/>
      <c r="G56" s="82"/>
      <c r="H56" s="511"/>
      <c r="I56" s="299"/>
    </row>
    <row r="57" spans="2:9" ht="15" thickBot="1">
      <c r="B57" s="369"/>
      <c r="C57" s="388" t="s">
        <v>499</v>
      </c>
      <c r="D57" s="389"/>
      <c r="E57" s="389"/>
      <c r="F57" s="512"/>
      <c r="G57" s="389"/>
      <c r="H57" s="512"/>
      <c r="I57" s="390"/>
    </row>
    <row r="58" spans="2:9" ht="15" thickBot="1">
      <c r="B58" s="369"/>
      <c r="C58" s="458" t="s">
        <v>500</v>
      </c>
      <c r="D58" s="451"/>
      <c r="E58" s="451"/>
      <c r="F58" s="513"/>
      <c r="G58" s="451"/>
      <c r="H58" s="513"/>
      <c r="I58" s="463"/>
    </row>
    <row r="59" spans="2:9" ht="15" thickBot="1">
      <c r="B59" s="369"/>
      <c r="C59" s="481" t="s">
        <v>501</v>
      </c>
      <c r="D59" s="451"/>
      <c r="E59" s="451"/>
      <c r="F59" s="513"/>
      <c r="G59" s="451"/>
      <c r="H59" s="513"/>
      <c r="I59" s="482"/>
    </row>
    <row r="60" spans="2:9" ht="15" thickBot="1">
      <c r="B60" s="369"/>
      <c r="C60" s="408" t="s">
        <v>502</v>
      </c>
      <c r="D60" s="409"/>
      <c r="E60" s="409"/>
      <c r="F60" s="514"/>
      <c r="G60" s="409"/>
      <c r="H60" s="514"/>
      <c r="I60" s="410"/>
    </row>
    <row r="61" spans="2:9" ht="15.6" thickTop="1" thickBot="1">
      <c r="B61" s="369"/>
      <c r="C61" s="489"/>
      <c r="D61" s="82"/>
      <c r="E61" s="82"/>
      <c r="F61" s="444"/>
      <c r="G61" s="82"/>
      <c r="H61" s="444"/>
      <c r="I61" s="299"/>
    </row>
    <row r="62" spans="2:9" ht="25.15" thickTop="1" thickBot="1">
      <c r="B62" s="551"/>
      <c r="C62" s="466" t="s">
        <v>12</v>
      </c>
      <c r="D62" s="413"/>
      <c r="E62" s="414"/>
      <c r="F62" s="415" t="s">
        <v>94</v>
      </c>
      <c r="G62" s="416"/>
      <c r="H62" s="415" t="s">
        <v>95</v>
      </c>
      <c r="I62" s="417"/>
    </row>
    <row r="63" spans="2:9" ht="15" thickTop="1">
      <c r="B63" s="549"/>
      <c r="C63" s="394" t="s">
        <v>503</v>
      </c>
      <c r="D63" s="395"/>
      <c r="E63" s="65"/>
      <c r="F63" s="529"/>
      <c r="G63" s="442"/>
      <c r="H63" s="529"/>
      <c r="I63" s="445"/>
    </row>
    <row r="64" spans="2:9" ht="15" thickBot="1">
      <c r="B64" s="549"/>
      <c r="C64" s="389" t="s">
        <v>504</v>
      </c>
      <c r="D64" s="447"/>
      <c r="E64" s="448"/>
      <c r="F64" s="530"/>
      <c r="G64" s="449"/>
      <c r="H64" s="530"/>
      <c r="I64" s="450"/>
    </row>
    <row r="65" spans="2:10" ht="15" thickBot="1">
      <c r="B65" s="549"/>
      <c r="C65" s="451" t="s">
        <v>505</v>
      </c>
      <c r="D65" s="451"/>
      <c r="E65" s="451"/>
      <c r="F65" s="531"/>
      <c r="G65" s="451"/>
      <c r="H65" s="531"/>
      <c r="I65" s="452"/>
    </row>
    <row r="66" spans="2:10">
      <c r="B66" s="549"/>
      <c r="C66" s="82" t="s">
        <v>506</v>
      </c>
      <c r="D66" s="82"/>
      <c r="E66" s="82"/>
      <c r="F66" s="532"/>
      <c r="G66" s="82"/>
      <c r="H66" s="532"/>
      <c r="I66" s="421"/>
    </row>
    <row r="67" spans="2:10" ht="15" thickBot="1">
      <c r="B67" s="549"/>
      <c r="C67" s="548" t="s">
        <v>507</v>
      </c>
      <c r="D67" s="389"/>
      <c r="E67" s="389"/>
      <c r="F67" s="533"/>
      <c r="G67" s="389"/>
      <c r="H67" s="533"/>
      <c r="I67" s="446"/>
    </row>
    <row r="68" spans="2:10">
      <c r="B68" s="549"/>
      <c r="C68" s="82" t="s">
        <v>508</v>
      </c>
      <c r="D68" s="82"/>
      <c r="E68" s="82"/>
      <c r="F68" s="532"/>
      <c r="G68" s="82"/>
      <c r="H68" s="532"/>
      <c r="I68" s="421"/>
    </row>
    <row r="69" spans="2:10" ht="15" thickBot="1">
      <c r="B69" s="549"/>
      <c r="C69" s="389" t="s">
        <v>509</v>
      </c>
      <c r="D69" s="389"/>
      <c r="E69" s="389"/>
      <c r="F69" s="533"/>
      <c r="G69" s="389"/>
      <c r="H69" s="533"/>
      <c r="I69" s="446"/>
    </row>
    <row r="70" spans="2:10" ht="15" thickBot="1">
      <c r="B70" s="549"/>
      <c r="C70" s="550" t="s">
        <v>510</v>
      </c>
      <c r="D70" s="469"/>
      <c r="E70" s="451"/>
      <c r="F70" s="492" t="str">
        <f>IF(ROUND(SUM(F66:F67),1)=ROUND(SUM(F68:F69),1),"Balansas","Klaida")</f>
        <v>Balansas</v>
      </c>
      <c r="G70" s="451"/>
      <c r="H70" s="492" t="str">
        <f>IF(ROUND(SUM(H66:H67),1)=ROUND(SUM(H68:H69),1),"Balansas","Klaida")</f>
        <v>Balansas</v>
      </c>
      <c r="I70" s="463"/>
    </row>
    <row r="71" spans="2:10" ht="15" thickBot="1">
      <c r="B71" s="369"/>
      <c r="C71" s="82"/>
      <c r="D71" s="82"/>
      <c r="E71" s="82"/>
      <c r="F71" s="444"/>
      <c r="G71" s="82"/>
      <c r="H71" s="444"/>
      <c r="I71" s="410"/>
      <c r="J71" s="465"/>
    </row>
    <row r="72" spans="2:10" ht="23.25" customHeight="1" thickTop="1" thickBot="1">
      <c r="B72" s="369"/>
      <c r="C72" s="374" t="s">
        <v>3</v>
      </c>
      <c r="D72" s="375"/>
      <c r="E72" s="376"/>
      <c r="F72" s="439" t="s">
        <v>94</v>
      </c>
      <c r="G72" s="440"/>
      <c r="H72" s="439" t="s">
        <v>95</v>
      </c>
      <c r="I72" s="441"/>
    </row>
    <row r="73" spans="2:10" ht="15" thickTop="1">
      <c r="B73" s="369"/>
      <c r="C73" s="367" t="s">
        <v>511</v>
      </c>
      <c r="D73" s="368"/>
      <c r="E73" s="368"/>
      <c r="F73" s="515"/>
      <c r="G73" s="368"/>
      <c r="H73" s="518"/>
      <c r="I73" s="438"/>
    </row>
    <row r="74" spans="2:10" ht="15" thickBot="1">
      <c r="B74" s="369"/>
      <c r="C74" s="388" t="s">
        <v>512</v>
      </c>
      <c r="D74" s="389"/>
      <c r="E74" s="389"/>
      <c r="F74" s="512"/>
      <c r="G74" s="389"/>
      <c r="H74" s="517"/>
      <c r="I74" s="390"/>
    </row>
    <row r="75" spans="2:10" ht="15" thickBot="1">
      <c r="B75" s="369"/>
      <c r="C75" s="458" t="s">
        <v>513</v>
      </c>
      <c r="D75" s="469"/>
      <c r="E75" s="451"/>
      <c r="F75" s="513"/>
      <c r="G75" s="451"/>
      <c r="H75" s="519"/>
      <c r="I75" s="463"/>
    </row>
    <row r="76" spans="2:10">
      <c r="B76" s="369"/>
      <c r="C76" s="464" t="s">
        <v>514</v>
      </c>
      <c r="D76" s="82"/>
      <c r="E76" s="82"/>
      <c r="F76" s="516"/>
      <c r="G76" s="82"/>
      <c r="H76" s="516"/>
      <c r="I76" s="386"/>
    </row>
    <row r="77" spans="2:10" ht="15" thickBot="1">
      <c r="B77" s="369"/>
      <c r="C77" s="467" t="s">
        <v>515</v>
      </c>
      <c r="D77" s="389"/>
      <c r="E77" s="389"/>
      <c r="F77" s="517"/>
      <c r="G77" s="389"/>
      <c r="H77" s="517"/>
      <c r="I77" s="468"/>
    </row>
    <row r="78" spans="2:10">
      <c r="B78" s="369"/>
      <c r="C78" s="464" t="s">
        <v>516</v>
      </c>
      <c r="D78" s="300"/>
      <c r="E78" s="300"/>
      <c r="F78" s="516"/>
      <c r="G78" s="300"/>
      <c r="H78" s="516"/>
      <c r="I78" s="386"/>
    </row>
    <row r="79" spans="2:10" ht="15" thickBot="1">
      <c r="B79" s="369"/>
      <c r="C79" s="467" t="s">
        <v>517</v>
      </c>
      <c r="D79" s="490"/>
      <c r="E79" s="490"/>
      <c r="F79" s="517"/>
      <c r="G79" s="490"/>
      <c r="H79" s="517"/>
      <c r="I79" s="468"/>
    </row>
    <row r="80" spans="2:10" ht="15" thickBot="1">
      <c r="B80" s="369"/>
      <c r="C80" s="82"/>
      <c r="D80" s="444"/>
      <c r="E80" s="444"/>
      <c r="F80" s="444"/>
      <c r="G80" s="444"/>
      <c r="H80" s="444"/>
      <c r="I80" s="299"/>
    </row>
    <row r="81" spans="1:9" ht="27" customHeight="1" thickTop="1">
      <c r="A81" s="429"/>
      <c r="B81" s="369"/>
      <c r="C81" s="412" t="s">
        <v>7</v>
      </c>
      <c r="D81" s="413"/>
      <c r="E81" s="414"/>
      <c r="F81" s="415" t="s">
        <v>94</v>
      </c>
      <c r="G81" s="416"/>
      <c r="H81" s="415" t="s">
        <v>95</v>
      </c>
      <c r="I81" s="417"/>
    </row>
    <row r="82" spans="1:9" ht="15" thickBot="1">
      <c r="A82" s="429"/>
      <c r="B82" s="369"/>
      <c r="C82" s="453" t="s">
        <v>518</v>
      </c>
      <c r="D82" s="454"/>
      <c r="E82" s="455"/>
      <c r="F82" s="521"/>
      <c r="G82" s="456"/>
      <c r="H82" s="521"/>
      <c r="I82" s="457"/>
    </row>
    <row r="83" spans="1:9" ht="15" thickBot="1">
      <c r="A83" s="429"/>
      <c r="B83" s="369"/>
      <c r="C83" s="458" t="s">
        <v>519</v>
      </c>
      <c r="D83" s="459"/>
      <c r="E83" s="460"/>
      <c r="F83" s="522"/>
      <c r="G83" s="461"/>
      <c r="H83" s="522"/>
      <c r="I83" s="462"/>
    </row>
    <row r="84" spans="1:9">
      <c r="A84" s="429"/>
      <c r="B84" s="369"/>
      <c r="C84" s="369" t="s">
        <v>520</v>
      </c>
      <c r="D84" s="82"/>
      <c r="E84" s="82"/>
      <c r="F84" s="523"/>
      <c r="G84" s="82"/>
      <c r="H84" s="523"/>
      <c r="I84" s="299"/>
    </row>
    <row r="85" spans="1:9">
      <c r="A85" s="429"/>
      <c r="B85" s="369"/>
      <c r="C85" s="369" t="s">
        <v>521</v>
      </c>
      <c r="D85" s="82"/>
      <c r="E85" s="82"/>
      <c r="F85" s="523"/>
      <c r="G85" s="82"/>
      <c r="H85" s="523"/>
      <c r="I85" s="299"/>
    </row>
    <row r="86" spans="1:9">
      <c r="A86" s="429"/>
      <c r="B86" s="369"/>
      <c r="C86" s="369" t="s">
        <v>522</v>
      </c>
      <c r="D86" s="82"/>
      <c r="E86" s="82"/>
      <c r="F86" s="523"/>
      <c r="G86" s="82"/>
      <c r="H86" s="523"/>
      <c r="I86" s="299"/>
    </row>
    <row r="87" spans="1:9">
      <c r="A87" s="429"/>
      <c r="B87" s="369"/>
      <c r="C87" s="369" t="s">
        <v>523</v>
      </c>
      <c r="D87" s="82"/>
      <c r="E87" s="82"/>
      <c r="F87" s="523"/>
      <c r="G87" s="82"/>
      <c r="H87" s="523"/>
      <c r="I87" s="299"/>
    </row>
    <row r="88" spans="1:9">
      <c r="A88" s="429"/>
      <c r="B88" s="369"/>
      <c r="C88" s="369" t="s">
        <v>524</v>
      </c>
      <c r="D88" s="82"/>
      <c r="E88" s="82"/>
      <c r="F88" s="523"/>
      <c r="G88" s="82"/>
      <c r="H88" s="523"/>
      <c r="I88" s="299"/>
    </row>
    <row r="89" spans="1:9">
      <c r="A89" s="429"/>
      <c r="B89" s="369"/>
      <c r="C89" s="369" t="s">
        <v>525</v>
      </c>
      <c r="D89" s="82"/>
      <c r="E89" s="82"/>
      <c r="F89" s="526"/>
      <c r="G89" s="82"/>
      <c r="H89" s="523"/>
      <c r="I89" s="299"/>
    </row>
    <row r="90" spans="1:9" ht="15" thickBot="1">
      <c r="A90" s="429"/>
      <c r="B90" s="369"/>
      <c r="C90" s="369" t="s">
        <v>526</v>
      </c>
      <c r="D90" s="82"/>
      <c r="E90" s="82"/>
      <c r="F90" s="527"/>
      <c r="G90" s="82"/>
      <c r="H90" s="524"/>
      <c r="I90" s="299"/>
    </row>
    <row r="91" spans="1:9" ht="15.6" thickTop="1" thickBot="1">
      <c r="A91" s="429"/>
      <c r="B91" s="369"/>
      <c r="C91" s="418" t="s">
        <v>527</v>
      </c>
      <c r="D91" s="419"/>
      <c r="E91" s="419"/>
      <c r="F91" s="528"/>
      <c r="G91" s="419"/>
      <c r="H91" s="525"/>
      <c r="I91" s="420"/>
    </row>
    <row r="92" spans="1:9" ht="15.6" thickTop="1" thickBot="1">
      <c r="A92" s="429"/>
      <c r="B92" s="369"/>
      <c r="C92" s="369" t="s">
        <v>528</v>
      </c>
      <c r="D92" s="82"/>
      <c r="E92" s="82"/>
      <c r="F92" s="524"/>
      <c r="G92" s="82"/>
      <c r="H92" s="524"/>
      <c r="I92" s="421"/>
    </row>
    <row r="93" spans="1:9" ht="15.6" thickTop="1" thickBot="1">
      <c r="A93" s="429"/>
      <c r="B93" s="369"/>
      <c r="C93" s="418" t="s">
        <v>529</v>
      </c>
      <c r="D93" s="419"/>
      <c r="E93" s="419"/>
      <c r="F93" s="525"/>
      <c r="G93" s="419"/>
      <c r="H93" s="525"/>
      <c r="I93" s="422"/>
    </row>
    <row r="94" spans="1:9" ht="15.6" thickTop="1" thickBot="1">
      <c r="A94" s="429"/>
      <c r="B94" s="369"/>
      <c r="C94" s="369"/>
      <c r="D94" s="82"/>
      <c r="E94" s="82"/>
      <c r="F94" s="56"/>
      <c r="G94" s="82"/>
      <c r="H94" s="56"/>
      <c r="I94" s="299"/>
    </row>
    <row r="95" spans="1:9" ht="15.6" thickTop="1" thickBot="1">
      <c r="A95" s="429"/>
      <c r="B95" s="369"/>
      <c r="C95" s="423" t="s">
        <v>276</v>
      </c>
      <c r="D95" s="424"/>
      <c r="E95" s="425"/>
      <c r="F95" s="426"/>
      <c r="G95" s="425"/>
      <c r="H95" s="426"/>
      <c r="I95" s="379"/>
    </row>
    <row r="96" spans="1:9" ht="15" thickTop="1">
      <c r="A96" s="429"/>
      <c r="B96" s="369"/>
      <c r="C96" s="369" t="s">
        <v>530</v>
      </c>
      <c r="D96" s="82"/>
      <c r="E96" s="82"/>
      <c r="F96" s="650" t="s">
        <v>531</v>
      </c>
      <c r="G96" s="650"/>
      <c r="H96" s="651"/>
      <c r="I96" s="299"/>
    </row>
    <row r="97" spans="1:9" ht="15" thickBot="1">
      <c r="A97" s="429"/>
      <c r="B97" s="369"/>
      <c r="C97" s="408"/>
      <c r="D97" s="409"/>
      <c r="E97" s="409"/>
      <c r="F97" s="652"/>
      <c r="G97" s="652"/>
      <c r="H97" s="653"/>
      <c r="I97" s="410"/>
    </row>
    <row r="98" spans="1:9" ht="15" thickTop="1">
      <c r="A98" s="429"/>
      <c r="B98" s="369"/>
      <c r="C98" s="428" t="s">
        <v>284</v>
      </c>
      <c r="D98" s="82"/>
      <c r="E98" s="82"/>
      <c r="F98" s="654"/>
      <c r="G98" s="654"/>
      <c r="H98" s="655"/>
      <c r="I98" s="299"/>
    </row>
    <row r="99" spans="1:9">
      <c r="A99" s="429"/>
      <c r="B99" s="369"/>
      <c r="C99" s="369" t="s">
        <v>286</v>
      </c>
      <c r="D99" s="82"/>
      <c r="E99" s="82"/>
      <c r="F99" s="656"/>
      <c r="G99" s="657"/>
      <c r="H99" s="658"/>
      <c r="I99" s="299"/>
    </row>
    <row r="100" spans="1:9">
      <c r="A100" s="429"/>
      <c r="B100" s="369"/>
      <c r="C100" s="369" t="s">
        <v>288</v>
      </c>
      <c r="D100" s="82"/>
      <c r="E100" s="82"/>
      <c r="F100" s="657" t="s">
        <v>289</v>
      </c>
      <c r="G100" s="657"/>
      <c r="H100" s="658"/>
      <c r="I100" s="299"/>
    </row>
    <row r="101" spans="1:9" ht="18" customHeight="1">
      <c r="A101" s="429"/>
      <c r="B101" s="369"/>
      <c r="C101" s="369" t="s">
        <v>292</v>
      </c>
      <c r="D101" s="82"/>
      <c r="E101" s="82"/>
      <c r="F101" s="657" t="s">
        <v>293</v>
      </c>
      <c r="G101" s="657"/>
      <c r="H101" s="658"/>
      <c r="I101" s="299"/>
    </row>
    <row r="102" spans="1:9" ht="15" thickBot="1">
      <c r="A102" s="429"/>
      <c r="B102" s="369"/>
      <c r="C102" s="408" t="s">
        <v>532</v>
      </c>
      <c r="D102" s="409"/>
      <c r="E102" s="409"/>
      <c r="F102" s="648"/>
      <c r="G102" s="648"/>
      <c r="H102" s="649"/>
      <c r="I102" s="410"/>
    </row>
    <row r="103" spans="1:9" ht="15.6" thickTop="1" thickBot="1">
      <c r="A103" s="429"/>
      <c r="B103" s="369"/>
      <c r="C103" s="470"/>
      <c r="D103" s="470"/>
      <c r="E103" s="470"/>
      <c r="F103" s="470"/>
      <c r="G103" s="470"/>
      <c r="H103" s="470"/>
      <c r="I103" s="471"/>
    </row>
    <row r="104" spans="1:9" ht="15.6" customHeight="1">
      <c r="A104" s="429"/>
      <c r="B104" s="369"/>
      <c r="C104" s="300"/>
      <c r="D104" s="300"/>
      <c r="E104" s="300"/>
      <c r="F104" s="300"/>
      <c r="G104" s="300"/>
      <c r="H104" s="300"/>
      <c r="I104" s="473"/>
    </row>
    <row r="105" spans="1:9" ht="15" thickBot="1">
      <c r="A105" s="429"/>
      <c r="B105" s="427"/>
      <c r="C105" s="300"/>
      <c r="D105" s="300"/>
      <c r="E105" s="300"/>
      <c r="F105" s="300"/>
      <c r="G105" s="300"/>
      <c r="H105" s="300"/>
      <c r="I105" s="474"/>
    </row>
    <row r="106" spans="1:9" ht="15" thickTop="1">
      <c r="A106" s="429"/>
      <c r="B106" s="82"/>
      <c r="C106" s="300"/>
      <c r="D106" s="300"/>
      <c r="E106" s="300"/>
      <c r="F106" s="300"/>
      <c r="G106" s="300"/>
      <c r="H106" s="300"/>
      <c r="I106" s="474"/>
    </row>
    <row r="107" spans="1:9">
      <c r="A107" s="429"/>
      <c r="B107" s="82"/>
      <c r="C107" s="300"/>
      <c r="D107" s="300"/>
      <c r="E107" s="300"/>
      <c r="F107" s="300"/>
      <c r="G107" s="300"/>
      <c r="H107" s="300"/>
      <c r="I107" s="474"/>
    </row>
    <row r="108" spans="1:9">
      <c r="A108" s="429"/>
      <c r="B108" s="82"/>
      <c r="C108" s="300"/>
      <c r="D108" s="300"/>
      <c r="E108" s="300"/>
      <c r="F108" s="300"/>
      <c r="G108" s="300"/>
      <c r="H108" s="300"/>
      <c r="I108" s="474"/>
    </row>
    <row r="109" spans="1:9">
      <c r="A109" s="429"/>
      <c r="B109" s="82"/>
      <c r="C109" s="300"/>
      <c r="D109" s="300"/>
      <c r="E109" s="300"/>
      <c r="F109" s="300"/>
      <c r="G109" s="300"/>
      <c r="H109" s="300"/>
      <c r="I109" s="474"/>
    </row>
    <row r="110" spans="1:9" ht="15" thickBot="1">
      <c r="A110" s="429"/>
      <c r="B110" s="408"/>
      <c r="C110" s="472"/>
      <c r="D110" s="472"/>
      <c r="E110" s="472"/>
      <c r="F110" s="472"/>
      <c r="G110" s="472"/>
      <c r="H110" s="472"/>
      <c r="I110" s="475"/>
    </row>
    <row r="111" spans="1:9" ht="15" thickTop="1"/>
    <row r="114" spans="1:10" s="14" customFormat="1">
      <c r="A114" s="12"/>
      <c r="B114" s="298"/>
      <c r="C114" s="298"/>
      <c r="D114" s="298"/>
      <c r="E114" s="298"/>
      <c r="F114" s="298"/>
      <c r="G114" s="298"/>
      <c r="H114" s="298"/>
      <c r="I114" s="298"/>
      <c r="J114" s="12"/>
    </row>
    <row r="115" spans="1:10" s="14" customFormat="1">
      <c r="A115" s="12"/>
      <c r="B115" s="298"/>
      <c r="C115" s="298"/>
      <c r="D115" s="298"/>
      <c r="E115" s="298"/>
      <c r="F115" s="298"/>
      <c r="G115" s="298"/>
      <c r="H115" s="298"/>
      <c r="I115" s="298"/>
      <c r="J115" s="12"/>
    </row>
    <row r="116" spans="1:10" s="14" customFormat="1">
      <c r="A116" s="12"/>
      <c r="B116" s="298"/>
      <c r="C116" s="298"/>
      <c r="D116" s="298"/>
      <c r="E116" s="298"/>
      <c r="F116" s="298"/>
      <c r="G116" s="298"/>
      <c r="H116" s="298"/>
      <c r="I116" s="298"/>
      <c r="J116" s="12"/>
    </row>
    <row r="117" spans="1:10" s="14" customFormat="1">
      <c r="A117" s="12"/>
      <c r="B117" s="298"/>
      <c r="C117" s="298"/>
      <c r="D117" s="298"/>
      <c r="E117" s="298"/>
      <c r="F117" s="298"/>
      <c r="G117" s="298"/>
      <c r="H117" s="298"/>
      <c r="I117" s="298"/>
      <c r="J117" s="12"/>
    </row>
    <row r="118" spans="1:10" s="14" customFormat="1">
      <c r="A118" s="12"/>
      <c r="B118" s="298"/>
      <c r="C118" s="298"/>
      <c r="D118" s="298"/>
      <c r="E118" s="298"/>
      <c r="F118" s="298"/>
      <c r="G118" s="298"/>
      <c r="H118" s="298"/>
      <c r="I118" s="298"/>
      <c r="J118" s="12"/>
    </row>
    <row r="119" spans="1:10" s="14" customFormat="1">
      <c r="A119" s="12"/>
      <c r="B119" s="298"/>
      <c r="C119" s="298"/>
      <c r="D119" s="298"/>
      <c r="E119" s="298"/>
      <c r="F119" s="298"/>
      <c r="G119" s="298"/>
      <c r="H119" s="298"/>
      <c r="I119" s="298"/>
      <c r="J119" s="12"/>
    </row>
    <row r="120" spans="1:10" s="14" customFormat="1">
      <c r="A120" s="12"/>
      <c r="B120" s="298"/>
      <c r="C120" s="298"/>
      <c r="D120" s="298"/>
      <c r="E120" s="298"/>
      <c r="F120" s="298"/>
      <c r="G120" s="298"/>
      <c r="H120" s="298"/>
      <c r="I120" s="298"/>
      <c r="J120" s="12"/>
    </row>
    <row r="121" spans="1:10" s="14" customFormat="1">
      <c r="A121" s="12"/>
      <c r="B121" s="298"/>
      <c r="C121" s="298"/>
      <c r="D121" s="298"/>
      <c r="E121" s="298"/>
      <c r="F121" s="298"/>
      <c r="G121" s="298"/>
      <c r="H121" s="298"/>
      <c r="I121" s="298"/>
      <c r="J121" s="12"/>
    </row>
  </sheetData>
  <sheetProtection algorithmName="SHA-512" hashValue="wwNEDGtjmhtCRx1ovfVNcO2+jlMZWfhBmhUDc+SZbqyqLs3sGS5ygHMTStGH2V7vIyKhS1pPI3sVUSB8Z5wKgQ==" saltValue="AcvPVvKwmTrZeUJmHCJyxQ==" spinCount="100000" sheet="1" selectLockedCells="1"/>
  <protectedRanges>
    <protectedRange sqref="C4:I7" name="Range1"/>
  </protectedRanges>
  <mergeCells count="31">
    <mergeCell ref="B3:F3"/>
    <mergeCell ref="B2:F2"/>
    <mergeCell ref="F102:H102"/>
    <mergeCell ref="F96:H97"/>
    <mergeCell ref="F98:H98"/>
    <mergeCell ref="F99:H99"/>
    <mergeCell ref="F100:H100"/>
    <mergeCell ref="F101:H101"/>
    <mergeCell ref="G2:I2"/>
    <mergeCell ref="F13:H13"/>
    <mergeCell ref="F14:H14"/>
    <mergeCell ref="F15:H15"/>
    <mergeCell ref="F19:H19"/>
    <mergeCell ref="F21:H21"/>
    <mergeCell ref="F22:H22"/>
    <mergeCell ref="C7:I7"/>
    <mergeCell ref="C4:I4"/>
    <mergeCell ref="C5:I5"/>
    <mergeCell ref="C6:I6"/>
    <mergeCell ref="C13:D13"/>
    <mergeCell ref="C31:D31"/>
    <mergeCell ref="F20:H20"/>
    <mergeCell ref="F29:H29"/>
    <mergeCell ref="F16:H16"/>
    <mergeCell ref="C16:D16"/>
    <mergeCell ref="C30:D30"/>
    <mergeCell ref="F24:H24"/>
    <mergeCell ref="F28:H28"/>
    <mergeCell ref="F31:H31"/>
    <mergeCell ref="F30:H30"/>
    <mergeCell ref="F23:H23"/>
  </mergeCells>
  <conditionalFormatting sqref="D37:D46">
    <cfRule type="expression" dxfId="44" priority="7">
      <formula>COUNTIF($D$35:$D$44, "&lt;&gt;")&lt;1</formula>
    </cfRule>
  </conditionalFormatting>
  <conditionalFormatting sqref="F36 F47 H47">
    <cfRule type="cellIs" dxfId="43" priority="10" operator="equal">
      <formula>0</formula>
    </cfRule>
  </conditionalFormatting>
  <conditionalFormatting sqref="F37:F46">
    <cfRule type="expression" dxfId="42" priority="2">
      <formula>F37&lt;&gt;""</formula>
    </cfRule>
    <cfRule type="expression" dxfId="41" priority="6">
      <formula>$D37&lt;&gt;""</formula>
    </cfRule>
  </conditionalFormatting>
  <conditionalFormatting sqref="F51">
    <cfRule type="expression" dxfId="40" priority="15">
      <formula>AND(OR($C$7=$C$50), F51="")</formula>
    </cfRule>
  </conditionalFormatting>
  <conditionalFormatting sqref="F53:F60">
    <cfRule type="expression" dxfId="39" priority="17">
      <formula>AND(OR($C$7=$C$50), F53="")</formula>
    </cfRule>
  </conditionalFormatting>
  <conditionalFormatting sqref="F63:F69 H63:H69">
    <cfRule type="expression" dxfId="38" priority="13">
      <formula>AND(OR($C$7=$C$62), F63="")</formula>
    </cfRule>
  </conditionalFormatting>
  <conditionalFormatting sqref="F70">
    <cfRule type="containsText" dxfId="37" priority="23" operator="containsText" text="Klaida">
      <formula>NOT(ISERROR(SEARCH("Klaida",F70)))</formula>
    </cfRule>
  </conditionalFormatting>
  <conditionalFormatting sqref="F73:F79 H73:H79">
    <cfRule type="expression" dxfId="36" priority="12">
      <formula>AND(OR($C$7=$C$72), F73="")</formula>
    </cfRule>
  </conditionalFormatting>
  <conditionalFormatting sqref="F82:F93 H82:H93">
    <cfRule type="expression" dxfId="35" priority="11">
      <formula>AND(OR($C$7=$C$81), F82="")</formula>
    </cfRule>
  </conditionalFormatting>
  <conditionalFormatting sqref="F28:H31 F13:H16 F19:H24">
    <cfRule type="containsBlanks" dxfId="34" priority="21">
      <formula>LEN(TRIM(F13))=0</formula>
    </cfRule>
  </conditionalFormatting>
  <conditionalFormatting sqref="F29:H31">
    <cfRule type="expression" dxfId="33" priority="3">
      <formula>$F$28="Ne"</formula>
    </cfRule>
    <cfRule type="expression" dxfId="32" priority="4">
      <formula>$F$28="Taip"</formula>
    </cfRule>
  </conditionalFormatting>
  <conditionalFormatting sqref="H36">
    <cfRule type="cellIs" dxfId="31" priority="9" operator="equal">
      <formula>0</formula>
    </cfRule>
  </conditionalFormatting>
  <conditionalFormatting sqref="H37:H46">
    <cfRule type="expression" dxfId="30" priority="1">
      <formula>H37&lt;&gt;""</formula>
    </cfRule>
    <cfRule type="expression" dxfId="29" priority="5">
      <formula>$D37&lt;&gt;""</formula>
    </cfRule>
  </conditionalFormatting>
  <conditionalFormatting sqref="H51">
    <cfRule type="expression" dxfId="28" priority="16">
      <formula>AND(OR($C$7=$C$50), H51="")</formula>
    </cfRule>
  </conditionalFormatting>
  <conditionalFormatting sqref="H53:H60">
    <cfRule type="expression" dxfId="27" priority="14">
      <formula>AND(OR($C$7=$C$50), H53="")</formula>
    </cfRule>
  </conditionalFormatting>
  <conditionalFormatting sqref="H70">
    <cfRule type="containsText" dxfId="26" priority="22" operator="containsText" text="Klaida">
      <formula>NOT(ISERROR(SEARCH("Klaida",H70)))</formula>
    </cfRule>
  </conditionalFormatting>
  <conditionalFormatting sqref="L4">
    <cfRule type="expression" priority="32">
      <formula>ROWS("row")=1</formula>
    </cfRule>
  </conditionalFormatting>
  <dataValidations xWindow="768" yWindow="653" count="12">
    <dataValidation type="list" allowBlank="1" showInputMessage="1" showErrorMessage="1" prompt="Prašome pasirinkti atsakymo variantą" sqref="F31:H31 F13:H13 F19:H19 F15:H15" xr:uid="{80C42759-97EE-406A-BBA2-DC34C8D8AB71}">
      <formula1>"Taip,Ne"</formula1>
    </dataValidation>
    <dataValidation allowBlank="1" showInputMessage="1" showErrorMessage="1" prompt="Įrašykite datą" sqref="F14:H14" xr:uid="{45D3B2BA-A6A6-46F8-ADFA-5EE3FFA36345}"/>
    <dataValidation allowBlank="1" showInputMessage="1" showErrorMessage="1" prompt="Prašome įrašyti atsakymą" sqref="F24:H24 F22:H22 F20:H20" xr:uid="{446AA5D1-92DE-4FEB-8410-88AE0B973532}"/>
    <dataValidation type="list" allowBlank="1" showInputMessage="1" showErrorMessage="1" prompt="Prašome pasirinkti atsakymo variantą" sqref="F23:H23" xr:uid="{0F6F9C13-E4A3-41B1-8ECF-A64842099693}">
      <formula1>"Savivaldybės administracija, Įmonės valdyba, Įmonės vadovas"</formula1>
    </dataValidation>
    <dataValidation allowBlank="1" showInputMessage="1" showErrorMessage="1" prompt="Jei balansas susibalansuoja, matysite žodį „Balansas“; jei nesibalansuoja - matysite disbalanso dydį (skirtumą)" sqref="C70" xr:uid="{A8ACDB27-43C5-4ADB-9935-1A4E081F4196}"/>
    <dataValidation type="list" allowBlank="1" showInputMessage="1" showErrorMessage="1" prompt="Pasirinkite atsakymą. _x000a_Jei atsakymas yra &quot;Ne&quot;, į kitus klausimus atsakinėti nereikia." sqref="F28:H28" xr:uid="{78A219AB-478D-465C-8D9D-2B3FB96AF59A}">
      <formula1>"Taip,Ne, Yra sudaryta Stebėtojų taryba"</formula1>
    </dataValidation>
    <dataValidation type="list" allowBlank="1" showInputMessage="1" showErrorMessage="1" prompt="Pasirinkite atsakymo variantą_x000a_" sqref="F29:H29" xr:uid="{667B83E4-5B0E-4188-9B0D-4C4E1607D901}">
      <formula1>"Taip, Ne"</formula1>
    </dataValidation>
    <dataValidation type="list" allowBlank="1" showInputMessage="1" showErrorMessage="1" prompt="Prašome pasirinkti atsakymo variantą" sqref="F30:H30" xr:uid="{32F7D71B-DA2C-4783-99EC-803EF925BD3D}">
      <formula1>"Taip, Ne"</formula1>
    </dataValidation>
    <dataValidation type="list" allowBlank="1" showInputMessage="1" showErrorMessage="1" prompt="Prašome pasirinkti atsakymo variantą" sqref="F21:H21" xr:uid="{AD39F201-D409-4981-9781-12F7E7D8D317}">
      <formula1>"2019,2020,2021,2022,2023,2024,2025, Kita (Pastabose pažymėkite atsakymą)"</formula1>
    </dataValidation>
    <dataValidation allowBlank="1" showInputMessage="1" showErrorMessage="1" prompt="Pavyzdžiai:_x000a_Gatvių remontas_x000a_Miesto priežiūra_x000a_Šildymo ir karšto vandens sistemų priežiūra_x000a_Daugiabučių namų ir kitų pastatų techninė priežiūra" sqref="D38:D46" xr:uid="{8B17E53D-CB56-47C6-A7AF-FD3631064BFD}"/>
    <dataValidation allowBlank="1" showInputMessage="1" showErrorMessage="1" prompt="Pavyzdžiai:_x000a_Gatvių remontas_x000a_Miesto priežiūra_x000a_Šildymo ir karšto vandens sistemų priežiūra_x000a_Daugiabučių namų ir kitų pastatų techninė priežiūra_x000a_Vandens tiekimas_x000a_Nuotekų valymas_x000a_Keleivių pervežimas_x000a_Autobusų parko veikla" sqref="D37" xr:uid="{3E6E90F8-88CE-4F73-BE78-49B905490AB4}"/>
    <dataValidation type="list" allowBlank="1" showInputMessage="1" showErrorMessage="1" prompt="Prašome pasirinkti atsakymo variantą" sqref="F16:H16" xr:uid="{EE751F8C-2D21-4886-B31E-70E33232CEAC}">
      <formula1>"Taip,Ne, Iš dalies/dalinai"</formula1>
    </dataValidation>
  </dataValidations>
  <pageMargins left="0.70866141732283472" right="0.70866141732283472" top="0.74803149606299213" bottom="0.74803149606299213" header="0.31496062992125984" footer="0.31496062992125984"/>
  <pageSetup paperSize="9" scale="51" fitToHeight="2" orientation="portrait" r:id="rId1"/>
  <rowBreaks count="1" manualBreakCount="1">
    <brk id="60" max="16383" man="1"/>
  </rowBreaks>
  <extLst>
    <ext xmlns:x14="http://schemas.microsoft.com/office/spreadsheetml/2009/9/main" uri="{CCE6A557-97BC-4b89-ADB6-D9C93CAAB3DF}">
      <x14:dataValidations xmlns:xm="http://schemas.microsoft.com/office/excel/2006/main" xWindow="768" yWindow="653" count="1">
        <x14:dataValidation type="list" allowBlank="1" showInputMessage="1" showErrorMessage="1" xr:uid="{1F3A94DB-EEF6-47BD-AA50-7F0B4195D923}">
          <x14:formula1>
            <xm:f>'Finansiniai duomenys'!$R$2:$R$232</xm:f>
          </x14:formula1>
          <xm:sqref>C4:I4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6" tint="0.39997558519241921"/>
    <pageSetUpPr fitToPage="1"/>
  </sheetPr>
  <dimension ref="B1:O93"/>
  <sheetViews>
    <sheetView zoomScaleNormal="100" zoomScaleSheetLayoutView="100" workbookViewId="0">
      <selection activeCell="E24" sqref="E24"/>
    </sheetView>
  </sheetViews>
  <sheetFormatPr defaultColWidth="9.140625" defaultRowHeight="14.45"/>
  <cols>
    <col min="1" max="1" width="1.42578125" style="12" customWidth="1"/>
    <col min="2" max="2" width="2.5703125" style="12" customWidth="1"/>
    <col min="3" max="3" width="7.28515625" style="12" customWidth="1"/>
    <col min="4" max="4" width="30.5703125" style="12" customWidth="1"/>
    <col min="5" max="5" width="38.28515625" style="12" customWidth="1"/>
    <col min="6" max="6" width="19" style="12" customWidth="1"/>
    <col min="7" max="7" width="2.7109375" style="12" customWidth="1"/>
    <col min="8" max="8" width="2.5703125" style="12" customWidth="1"/>
    <col min="9" max="9" width="7.28515625" style="12" customWidth="1"/>
    <col min="10" max="10" width="30.5703125" style="12" customWidth="1"/>
    <col min="11" max="11" width="38.28515625" style="12" customWidth="1"/>
    <col min="12" max="12" width="18.85546875" style="12" customWidth="1"/>
    <col min="13" max="13" width="2.7109375" style="12" customWidth="1"/>
    <col min="14" max="14" width="3.7109375" style="12" customWidth="1"/>
    <col min="15" max="15" width="9.140625" style="12" hidden="1" customWidth="1"/>
    <col min="16" max="16384" width="9.140625" style="12"/>
  </cols>
  <sheetData>
    <row r="1" spans="2:15" ht="9" customHeight="1" thickBot="1">
      <c r="C1" s="131"/>
      <c r="D1" s="131"/>
      <c r="E1" s="131"/>
      <c r="F1" s="131"/>
      <c r="G1" s="131"/>
      <c r="H1" s="131"/>
      <c r="I1" s="131"/>
      <c r="J1" s="131"/>
      <c r="K1" s="131"/>
      <c r="L1" s="131"/>
    </row>
    <row r="2" spans="2:15" ht="12" customHeight="1">
      <c r="B2" s="210"/>
      <c r="C2" s="211"/>
      <c r="D2" s="212"/>
      <c r="E2" s="212"/>
      <c r="F2" s="213"/>
      <c r="G2" s="213"/>
      <c r="H2" s="214"/>
      <c r="I2" s="215"/>
      <c r="J2" s="212"/>
      <c r="K2" s="212"/>
      <c r="L2" s="213"/>
      <c r="M2" s="232"/>
    </row>
    <row r="3" spans="2:15" ht="28.5" customHeight="1">
      <c r="B3" s="216"/>
      <c r="C3" s="128" t="s">
        <v>533</v>
      </c>
      <c r="D3" s="13"/>
      <c r="E3" s="13"/>
      <c r="F3" s="13"/>
      <c r="G3" s="13"/>
      <c r="H3" s="14"/>
      <c r="I3" s="13"/>
      <c r="J3" s="13"/>
      <c r="K3" s="669" t="s">
        <v>453</v>
      </c>
      <c r="L3" s="670"/>
      <c r="M3" s="217"/>
    </row>
    <row r="4" spans="2:15" ht="15" customHeight="1">
      <c r="B4" s="216"/>
      <c r="C4" s="128" t="s">
        <v>534</v>
      </c>
      <c r="D4" s="13"/>
      <c r="E4" s="13"/>
      <c r="F4" s="13"/>
      <c r="G4" s="13"/>
      <c r="H4" s="14"/>
      <c r="I4" s="13"/>
      <c r="J4" s="13"/>
      <c r="K4" s="323" t="s">
        <v>535</v>
      </c>
      <c r="L4" s="21"/>
      <c r="M4" s="217"/>
    </row>
    <row r="5" spans="2:15" ht="15" customHeight="1">
      <c r="B5" s="216"/>
      <c r="C5" s="127"/>
      <c r="D5" s="13"/>
      <c r="E5" s="13"/>
      <c r="F5" s="13"/>
      <c r="G5" s="13"/>
      <c r="H5" s="14"/>
      <c r="I5" s="13"/>
      <c r="J5" s="13"/>
      <c r="K5" s="13"/>
      <c r="L5" s="21"/>
      <c r="M5" s="217"/>
    </row>
    <row r="6" spans="2:15" ht="15" customHeight="1">
      <c r="B6" s="216"/>
      <c r="C6" s="675" t="s">
        <v>536</v>
      </c>
      <c r="D6" s="676"/>
      <c r="E6" s="676"/>
      <c r="F6" s="676"/>
      <c r="G6" s="676"/>
      <c r="H6" s="676"/>
      <c r="I6" s="676"/>
      <c r="J6" s="676"/>
      <c r="K6" s="676"/>
      <c r="L6" s="676"/>
      <c r="M6" s="677"/>
    </row>
    <row r="7" spans="2:15" ht="15" hidden="1" customHeight="1">
      <c r="B7" s="216"/>
      <c r="C7" s="127"/>
      <c r="D7" s="13"/>
      <c r="E7" s="13"/>
      <c r="F7" s="13"/>
      <c r="G7" s="13"/>
      <c r="H7" s="14"/>
      <c r="I7" s="13"/>
      <c r="J7" s="13"/>
      <c r="K7" s="13"/>
      <c r="L7" s="21"/>
      <c r="M7" s="217"/>
    </row>
    <row r="8" spans="2:15">
      <c r="B8" s="216"/>
      <c r="C8" s="128"/>
      <c r="D8" s="13"/>
      <c r="E8" s="13"/>
      <c r="F8" s="13"/>
      <c r="G8" s="13"/>
      <c r="H8" s="14"/>
      <c r="I8" s="13"/>
      <c r="J8" s="13"/>
      <c r="K8" s="13"/>
      <c r="L8" s="13"/>
      <c r="M8" s="217"/>
    </row>
    <row r="9" spans="2:15" ht="15" thickBot="1">
      <c r="B9" s="216"/>
      <c r="C9" s="671" t="s">
        <v>14</v>
      </c>
      <c r="D9" s="672"/>
      <c r="E9" s="673" t="str">
        <f>'Finansiniai duomenys'!C8</f>
        <v>SĮ „Vilniaus miesto būstas“</v>
      </c>
      <c r="F9" s="673"/>
      <c r="G9" s="673"/>
      <c r="H9" s="673"/>
      <c r="I9" s="673"/>
      <c r="J9" s="673"/>
      <c r="K9" s="13"/>
      <c r="L9" s="13"/>
      <c r="M9" s="217"/>
    </row>
    <row r="10" spans="2:15" ht="15" thickBot="1">
      <c r="B10" s="216"/>
      <c r="C10" s="671" t="s">
        <v>414</v>
      </c>
      <c r="D10" s="672"/>
      <c r="E10" s="674" t="str">
        <f>'Finansiniai duomenys'!C9</f>
        <v>Vilniaus miesto savivaldybė</v>
      </c>
      <c r="F10" s="674"/>
      <c r="G10" s="674"/>
      <c r="H10" s="674"/>
      <c r="I10" s="674"/>
      <c r="J10" s="674"/>
      <c r="K10" s="13"/>
      <c r="L10" s="13"/>
      <c r="M10" s="217"/>
    </row>
    <row r="11" spans="2:15" ht="15" thickBot="1">
      <c r="B11" s="216"/>
      <c r="C11" s="671" t="s">
        <v>23</v>
      </c>
      <c r="D11" s="672"/>
      <c r="E11" s="674">
        <f>'Finansiniai duomenys'!C10</f>
        <v>124568293</v>
      </c>
      <c r="F11" s="674"/>
      <c r="G11" s="674"/>
      <c r="H11" s="674"/>
      <c r="I11" s="674"/>
      <c r="J11" s="674"/>
      <c r="K11" s="13"/>
      <c r="L11" s="13"/>
      <c r="M11" s="217"/>
    </row>
    <row r="12" spans="2:15">
      <c r="B12" s="216"/>
      <c r="C12" s="126"/>
      <c r="D12" s="13"/>
      <c r="E12" s="13"/>
      <c r="F12" s="15"/>
      <c r="G12" s="15"/>
      <c r="H12" s="16"/>
      <c r="I12" s="13"/>
      <c r="J12" s="13"/>
      <c r="K12" s="13"/>
      <c r="L12" s="13"/>
      <c r="M12" s="217"/>
    </row>
    <row r="13" spans="2:15">
      <c r="B13" s="216"/>
      <c r="C13" s="126"/>
      <c r="D13" s="13"/>
      <c r="E13" s="13"/>
      <c r="F13" s="13"/>
      <c r="G13" s="13"/>
      <c r="H13" s="14"/>
      <c r="I13" s="13"/>
      <c r="J13" s="13"/>
      <c r="K13" s="13"/>
      <c r="L13" s="13"/>
      <c r="M13" s="217"/>
      <c r="O13" s="12" t="s">
        <v>537</v>
      </c>
    </row>
    <row r="14" spans="2:15" ht="38.25" customHeight="1">
      <c r="B14" s="216"/>
      <c r="C14" s="700" t="s">
        <v>538</v>
      </c>
      <c r="D14" s="707"/>
      <c r="E14" s="633" t="s">
        <v>258</v>
      </c>
      <c r="F14" s="708"/>
      <c r="G14" s="242"/>
      <c r="H14" s="245"/>
      <c r="I14" s="687" t="s">
        <v>539</v>
      </c>
      <c r="J14" s="706"/>
      <c r="K14" s="633" t="s">
        <v>258</v>
      </c>
      <c r="L14" s="634"/>
      <c r="M14" s="218"/>
    </row>
    <row r="15" spans="2:15" ht="26.45" customHeight="1" thickBot="1">
      <c r="B15" s="216"/>
      <c r="C15" s="700" t="s">
        <v>540</v>
      </c>
      <c r="D15" s="688"/>
      <c r="E15" s="688"/>
      <c r="F15" s="703"/>
      <c r="G15" s="136"/>
      <c r="H15" s="245"/>
      <c r="I15" s="685" t="s">
        <v>541</v>
      </c>
      <c r="J15" s="682"/>
      <c r="K15" s="682"/>
      <c r="L15" s="686"/>
      <c r="M15" s="219"/>
    </row>
    <row r="16" spans="2:15" ht="49.5" customHeight="1" thickBot="1">
      <c r="B16" s="216"/>
      <c r="C16" s="700" t="s">
        <v>542</v>
      </c>
      <c r="D16" s="688"/>
      <c r="E16" s="701" t="s">
        <v>258</v>
      </c>
      <c r="F16" s="702"/>
      <c r="G16" s="137"/>
      <c r="H16" s="246"/>
      <c r="I16" s="687" t="s">
        <v>543</v>
      </c>
      <c r="J16" s="687"/>
      <c r="K16" s="704" t="s">
        <v>258</v>
      </c>
      <c r="L16" s="705"/>
      <c r="M16" s="218"/>
    </row>
    <row r="17" spans="2:13" ht="40.5" customHeight="1">
      <c r="B17" s="216"/>
      <c r="C17" s="700" t="s">
        <v>544</v>
      </c>
      <c r="D17" s="688"/>
      <c r="E17" s="683"/>
      <c r="F17" s="684"/>
      <c r="G17" s="242"/>
      <c r="H17" s="246"/>
      <c r="I17" s="688" t="s">
        <v>544</v>
      </c>
      <c r="J17" s="688"/>
      <c r="K17" s="683"/>
      <c r="L17" s="684"/>
      <c r="M17" s="218"/>
    </row>
    <row r="18" spans="2:13">
      <c r="B18" s="216"/>
      <c r="C18" s="126"/>
      <c r="D18" s="13"/>
      <c r="E18" s="13"/>
      <c r="F18" s="15"/>
      <c r="G18" s="13"/>
      <c r="H18" s="245"/>
      <c r="I18" s="13"/>
      <c r="J18" s="13"/>
      <c r="K18" s="13"/>
      <c r="L18" s="13"/>
      <c r="M18" s="217"/>
    </row>
    <row r="19" spans="2:13">
      <c r="B19" s="216"/>
      <c r="C19" s="126"/>
      <c r="D19" s="13"/>
      <c r="E19" s="13"/>
      <c r="F19" s="15"/>
      <c r="G19" s="13"/>
      <c r="H19" s="245"/>
      <c r="I19" s="13"/>
      <c r="J19" s="13"/>
      <c r="K19" s="13"/>
      <c r="L19" s="13"/>
      <c r="M19" s="217"/>
    </row>
    <row r="20" spans="2:13">
      <c r="B20" s="216"/>
      <c r="C20" s="696" t="s">
        <v>545</v>
      </c>
      <c r="D20" s="692"/>
      <c r="E20" s="692"/>
      <c r="F20" s="697"/>
      <c r="G20" s="19"/>
      <c r="H20" s="245"/>
      <c r="I20" s="692" t="s">
        <v>546</v>
      </c>
      <c r="J20" s="692"/>
      <c r="K20" s="692"/>
      <c r="L20" s="692"/>
      <c r="M20" s="220"/>
    </row>
    <row r="21" spans="2:13">
      <c r="B21" s="216"/>
      <c r="C21" s="129"/>
      <c r="D21" s="19"/>
      <c r="E21" s="19"/>
      <c r="F21" s="18"/>
      <c r="G21" s="19"/>
      <c r="H21" s="245"/>
      <c r="I21" s="19"/>
      <c r="J21" s="19"/>
      <c r="K21" s="19"/>
      <c r="L21" s="19"/>
      <c r="M21" s="220"/>
    </row>
    <row r="22" spans="2:13">
      <c r="B22" s="216"/>
      <c r="C22" s="698" t="s">
        <v>547</v>
      </c>
      <c r="D22" s="693"/>
      <c r="E22" s="693"/>
      <c r="F22" s="699"/>
      <c r="G22" s="243"/>
      <c r="H22" s="245"/>
      <c r="I22" s="693" t="s">
        <v>548</v>
      </c>
      <c r="J22" s="693"/>
      <c r="K22" s="693"/>
      <c r="L22" s="693"/>
      <c r="M22" s="221"/>
    </row>
    <row r="23" spans="2:13" ht="24">
      <c r="B23" s="216"/>
      <c r="C23" s="239" t="s">
        <v>549</v>
      </c>
      <c r="D23" s="240" t="s">
        <v>550</v>
      </c>
      <c r="E23" s="241" t="s">
        <v>551</v>
      </c>
      <c r="F23" s="239" t="s">
        <v>552</v>
      </c>
      <c r="G23" s="244"/>
      <c r="H23" s="247"/>
      <c r="I23" s="240" t="s">
        <v>549</v>
      </c>
      <c r="J23" s="239" t="s">
        <v>550</v>
      </c>
      <c r="K23" s="239" t="s">
        <v>551</v>
      </c>
      <c r="L23" s="239" t="s">
        <v>552</v>
      </c>
      <c r="M23" s="222"/>
    </row>
    <row r="24" spans="2:13">
      <c r="B24" s="216"/>
      <c r="C24" s="20">
        <v>1</v>
      </c>
      <c r="D24" s="248"/>
      <c r="E24" s="8"/>
      <c r="F24" s="250"/>
      <c r="G24" s="234"/>
      <c r="H24" s="247"/>
      <c r="I24" s="22">
        <v>1</v>
      </c>
      <c r="J24" s="252"/>
      <c r="K24" s="8"/>
      <c r="L24" s="250"/>
      <c r="M24" s="223"/>
    </row>
    <row r="25" spans="2:13">
      <c r="B25" s="216"/>
      <c r="C25" s="20">
        <v>2</v>
      </c>
      <c r="D25" s="248"/>
      <c r="E25" s="8"/>
      <c r="F25" s="250"/>
      <c r="G25" s="234"/>
      <c r="H25" s="247"/>
      <c r="I25" s="22">
        <v>2</v>
      </c>
      <c r="J25" s="252"/>
      <c r="K25" s="8"/>
      <c r="L25" s="250"/>
      <c r="M25" s="223"/>
    </row>
    <row r="26" spans="2:13">
      <c r="B26" s="216"/>
      <c r="C26" s="20">
        <v>3</v>
      </c>
      <c r="D26" s="248"/>
      <c r="E26" s="8"/>
      <c r="F26" s="250"/>
      <c r="G26" s="234"/>
      <c r="H26" s="247"/>
      <c r="I26" s="22">
        <v>3</v>
      </c>
      <c r="J26" s="252"/>
      <c r="K26" s="8"/>
      <c r="L26" s="250"/>
      <c r="M26" s="223"/>
    </row>
    <row r="27" spans="2:13">
      <c r="B27" s="216"/>
      <c r="C27" s="20">
        <v>4</v>
      </c>
      <c r="D27" s="248"/>
      <c r="E27" s="8"/>
      <c r="F27" s="250"/>
      <c r="G27" s="234"/>
      <c r="H27" s="247"/>
      <c r="I27" s="22">
        <v>4</v>
      </c>
      <c r="J27" s="252"/>
      <c r="K27" s="8"/>
      <c r="L27" s="250"/>
      <c r="M27" s="223"/>
    </row>
    <row r="28" spans="2:13">
      <c r="B28" s="216"/>
      <c r="C28" s="20">
        <v>5</v>
      </c>
      <c r="D28" s="248"/>
      <c r="E28" s="8"/>
      <c r="F28" s="250"/>
      <c r="G28" s="234"/>
      <c r="H28" s="247"/>
      <c r="I28" s="22">
        <v>5</v>
      </c>
      <c r="J28" s="252"/>
      <c r="K28" s="8"/>
      <c r="L28" s="250"/>
      <c r="M28" s="223"/>
    </row>
    <row r="29" spans="2:13">
      <c r="B29" s="216"/>
      <c r="C29" s="20">
        <v>6</v>
      </c>
      <c r="D29" s="248"/>
      <c r="E29" s="8"/>
      <c r="F29" s="250"/>
      <c r="G29" s="234"/>
      <c r="H29" s="247"/>
      <c r="I29" s="22">
        <v>6</v>
      </c>
      <c r="J29" s="252"/>
      <c r="K29" s="8"/>
      <c r="L29" s="250"/>
      <c r="M29" s="223"/>
    </row>
    <row r="30" spans="2:13">
      <c r="B30" s="216"/>
      <c r="C30" s="20">
        <v>7</v>
      </c>
      <c r="D30" s="248"/>
      <c r="E30" s="8"/>
      <c r="F30" s="250"/>
      <c r="G30" s="234"/>
      <c r="H30" s="246"/>
      <c r="I30" s="20">
        <v>7</v>
      </c>
      <c r="J30" s="252"/>
      <c r="K30" s="8"/>
      <c r="L30" s="250"/>
      <c r="M30" s="223"/>
    </row>
    <row r="31" spans="2:13">
      <c r="B31" s="216"/>
      <c r="C31" s="20">
        <v>8</v>
      </c>
      <c r="D31" s="248"/>
      <c r="E31" s="8"/>
      <c r="F31" s="250"/>
      <c r="G31" s="234"/>
      <c r="H31" s="246"/>
      <c r="I31" s="20">
        <v>8</v>
      </c>
      <c r="J31" s="248"/>
      <c r="K31" s="8"/>
      <c r="L31" s="250"/>
      <c r="M31" s="223"/>
    </row>
    <row r="32" spans="2:13">
      <c r="B32" s="216"/>
      <c r="C32" s="20">
        <v>9</v>
      </c>
      <c r="D32" s="248"/>
      <c r="E32" s="8"/>
      <c r="F32" s="250"/>
      <c r="G32" s="234"/>
      <c r="H32" s="247"/>
      <c r="I32" s="22">
        <v>9</v>
      </c>
      <c r="J32" s="248"/>
      <c r="K32" s="8"/>
      <c r="L32" s="250"/>
      <c r="M32" s="223"/>
    </row>
    <row r="33" spans="2:13">
      <c r="B33" s="216"/>
      <c r="C33" s="20">
        <v>10</v>
      </c>
      <c r="D33" s="248"/>
      <c r="E33" s="8"/>
      <c r="F33" s="250"/>
      <c r="G33" s="234"/>
      <c r="H33" s="246"/>
      <c r="I33" s="20">
        <v>10</v>
      </c>
      <c r="J33" s="248"/>
      <c r="K33" s="8"/>
      <c r="L33" s="250"/>
      <c r="M33" s="223"/>
    </row>
    <row r="34" spans="2:13">
      <c r="B34" s="216"/>
      <c r="C34" s="20">
        <v>11</v>
      </c>
      <c r="D34" s="248"/>
      <c r="E34" s="8"/>
      <c r="F34" s="250"/>
      <c r="G34" s="234"/>
      <c r="H34" s="247"/>
      <c r="I34" s="22">
        <v>11</v>
      </c>
      <c r="J34" s="252"/>
      <c r="K34" s="8"/>
      <c r="L34" s="250"/>
      <c r="M34" s="223"/>
    </row>
    <row r="35" spans="2:13">
      <c r="B35" s="216"/>
      <c r="C35" s="20">
        <v>12</v>
      </c>
      <c r="D35" s="248"/>
      <c r="E35" s="8"/>
      <c r="F35" s="250"/>
      <c r="G35" s="234"/>
      <c r="H35" s="247"/>
      <c r="I35" s="22">
        <v>12</v>
      </c>
      <c r="J35" s="252"/>
      <c r="K35" s="8"/>
      <c r="L35" s="250"/>
      <c r="M35" s="223"/>
    </row>
    <row r="36" spans="2:13">
      <c r="B36" s="216"/>
      <c r="C36" s="20">
        <v>13</v>
      </c>
      <c r="D36" s="248"/>
      <c r="E36" s="8"/>
      <c r="F36" s="250"/>
      <c r="G36" s="234"/>
      <c r="H36" s="247"/>
      <c r="I36" s="22">
        <v>13</v>
      </c>
      <c r="J36" s="252"/>
      <c r="K36" s="8"/>
      <c r="L36" s="250"/>
      <c r="M36" s="223"/>
    </row>
    <row r="37" spans="2:13">
      <c r="B37" s="216"/>
      <c r="C37" s="20">
        <v>14</v>
      </c>
      <c r="D37" s="248"/>
      <c r="E37" s="8"/>
      <c r="F37" s="250"/>
      <c r="G37" s="234"/>
      <c r="H37" s="247"/>
      <c r="I37" s="22">
        <v>14</v>
      </c>
      <c r="J37" s="252"/>
      <c r="K37" s="8"/>
      <c r="L37" s="250"/>
      <c r="M37" s="223"/>
    </row>
    <row r="38" spans="2:13">
      <c r="B38" s="216"/>
      <c r="C38" s="20">
        <v>15</v>
      </c>
      <c r="D38" s="248"/>
      <c r="E38" s="8"/>
      <c r="F38" s="250"/>
      <c r="G38" s="234"/>
      <c r="H38" s="247"/>
      <c r="I38" s="22">
        <v>15</v>
      </c>
      <c r="J38" s="252"/>
      <c r="K38" s="8"/>
      <c r="L38" s="250"/>
      <c r="M38" s="223"/>
    </row>
    <row r="39" spans="2:13">
      <c r="B39" s="216"/>
      <c r="C39" s="20">
        <v>16</v>
      </c>
      <c r="D39" s="248"/>
      <c r="E39" s="8"/>
      <c r="F39" s="250"/>
      <c r="G39" s="234"/>
      <c r="H39" s="247"/>
      <c r="I39" s="22">
        <v>16</v>
      </c>
      <c r="J39" s="252"/>
      <c r="K39" s="8"/>
      <c r="L39" s="250"/>
      <c r="M39" s="223"/>
    </row>
    <row r="40" spans="2:13">
      <c r="B40" s="216"/>
      <c r="C40" s="20">
        <v>17</v>
      </c>
      <c r="D40" s="248"/>
      <c r="E40" s="8"/>
      <c r="F40" s="250"/>
      <c r="G40" s="234"/>
      <c r="H40" s="247"/>
      <c r="I40" s="22">
        <v>17</v>
      </c>
      <c r="J40" s="252"/>
      <c r="K40" s="8"/>
      <c r="L40" s="250"/>
      <c r="M40" s="223"/>
    </row>
    <row r="41" spans="2:13">
      <c r="B41" s="216"/>
      <c r="C41" s="20">
        <v>18</v>
      </c>
      <c r="D41" s="248"/>
      <c r="E41" s="8"/>
      <c r="F41" s="250"/>
      <c r="G41" s="234"/>
      <c r="H41" s="247"/>
      <c r="I41" s="22">
        <v>18</v>
      </c>
      <c r="J41" s="252"/>
      <c r="K41" s="8"/>
      <c r="L41" s="250"/>
      <c r="M41" s="223"/>
    </row>
    <row r="42" spans="2:13">
      <c r="B42" s="216"/>
      <c r="C42" s="20">
        <v>19</v>
      </c>
      <c r="D42" s="248"/>
      <c r="E42" s="8"/>
      <c r="F42" s="250"/>
      <c r="G42" s="234"/>
      <c r="H42" s="247"/>
      <c r="I42" s="22">
        <v>19</v>
      </c>
      <c r="J42" s="252"/>
      <c r="K42" s="8"/>
      <c r="L42" s="250"/>
      <c r="M42" s="223"/>
    </row>
    <row r="43" spans="2:13">
      <c r="B43" s="216"/>
      <c r="C43" s="20">
        <v>20</v>
      </c>
      <c r="D43" s="248"/>
      <c r="E43" s="8"/>
      <c r="F43" s="250"/>
      <c r="G43" s="234"/>
      <c r="H43" s="247"/>
      <c r="I43" s="22">
        <v>20</v>
      </c>
      <c r="J43" s="252"/>
      <c r="K43" s="8"/>
      <c r="L43" s="250"/>
      <c r="M43" s="223"/>
    </row>
    <row r="44" spans="2:13">
      <c r="B44" s="216"/>
      <c r="C44" s="20">
        <v>21</v>
      </c>
      <c r="D44" s="248"/>
      <c r="E44" s="8"/>
      <c r="F44" s="250"/>
      <c r="G44" s="234"/>
      <c r="H44" s="247"/>
      <c r="I44" s="22">
        <v>21</v>
      </c>
      <c r="J44" s="252"/>
      <c r="K44" s="8"/>
      <c r="L44" s="250"/>
      <c r="M44" s="223"/>
    </row>
    <row r="45" spans="2:13">
      <c r="B45" s="216"/>
      <c r="C45" s="20">
        <v>22</v>
      </c>
      <c r="D45" s="248"/>
      <c r="E45" s="8"/>
      <c r="F45" s="250"/>
      <c r="G45" s="234"/>
      <c r="H45" s="247"/>
      <c r="I45" s="22">
        <v>22</v>
      </c>
      <c r="J45" s="252"/>
      <c r="K45" s="8"/>
      <c r="L45" s="250"/>
      <c r="M45" s="223"/>
    </row>
    <row r="46" spans="2:13">
      <c r="B46" s="216"/>
      <c r="C46" s="20">
        <v>23</v>
      </c>
      <c r="D46" s="248"/>
      <c r="E46" s="8"/>
      <c r="F46" s="250"/>
      <c r="G46" s="234"/>
      <c r="H46" s="247"/>
      <c r="I46" s="22">
        <v>23</v>
      </c>
      <c r="J46" s="252"/>
      <c r="K46" s="8"/>
      <c r="L46" s="250"/>
      <c r="M46" s="223"/>
    </row>
    <row r="47" spans="2:13">
      <c r="B47" s="216"/>
      <c r="C47" s="20">
        <v>24</v>
      </c>
      <c r="D47" s="249"/>
      <c r="E47" s="9"/>
      <c r="F47" s="251"/>
      <c r="G47" s="234"/>
      <c r="H47" s="247"/>
      <c r="I47" s="22">
        <v>24</v>
      </c>
      <c r="J47" s="253"/>
      <c r="K47" s="9"/>
      <c r="L47" s="251"/>
      <c r="M47" s="223"/>
    </row>
    <row r="48" spans="2:13">
      <c r="B48" s="216"/>
      <c r="C48" s="20">
        <v>25</v>
      </c>
      <c r="D48" s="249"/>
      <c r="E48" s="9"/>
      <c r="F48" s="251"/>
      <c r="G48" s="234"/>
      <c r="H48" s="247"/>
      <c r="I48" s="22">
        <v>25</v>
      </c>
      <c r="J48" s="253"/>
      <c r="K48" s="9"/>
      <c r="L48" s="251"/>
      <c r="M48" s="223"/>
    </row>
    <row r="49" spans="2:13">
      <c r="B49" s="216"/>
      <c r="C49" s="20">
        <v>26</v>
      </c>
      <c r="D49" s="249"/>
      <c r="E49" s="9"/>
      <c r="F49" s="251"/>
      <c r="G49" s="234"/>
      <c r="H49" s="247"/>
      <c r="I49" s="22">
        <v>26</v>
      </c>
      <c r="J49" s="253"/>
      <c r="K49" s="9"/>
      <c r="L49" s="251"/>
      <c r="M49" s="223"/>
    </row>
    <row r="50" spans="2:13">
      <c r="B50" s="216"/>
      <c r="C50" s="20">
        <v>27</v>
      </c>
      <c r="D50" s="249"/>
      <c r="E50" s="9"/>
      <c r="F50" s="251"/>
      <c r="G50" s="234"/>
      <c r="H50" s="247"/>
      <c r="I50" s="22">
        <v>27</v>
      </c>
      <c r="J50" s="253"/>
      <c r="K50" s="9"/>
      <c r="L50" s="251"/>
      <c r="M50" s="223"/>
    </row>
    <row r="51" spans="2:13">
      <c r="B51" s="216"/>
      <c r="C51" s="20">
        <v>28</v>
      </c>
      <c r="D51" s="249"/>
      <c r="E51" s="9"/>
      <c r="F51" s="251"/>
      <c r="G51" s="234"/>
      <c r="H51" s="247"/>
      <c r="I51" s="22">
        <v>28</v>
      </c>
      <c r="J51" s="253"/>
      <c r="K51" s="9"/>
      <c r="L51" s="251"/>
      <c r="M51" s="223"/>
    </row>
    <row r="52" spans="2:13">
      <c r="B52" s="216"/>
      <c r="C52" s="20">
        <v>29</v>
      </c>
      <c r="D52" s="249"/>
      <c r="E52" s="9"/>
      <c r="F52" s="251"/>
      <c r="G52" s="234"/>
      <c r="H52" s="247"/>
      <c r="I52" s="22">
        <v>29</v>
      </c>
      <c r="J52" s="253"/>
      <c r="K52" s="9"/>
      <c r="L52" s="251"/>
      <c r="M52" s="223"/>
    </row>
    <row r="53" spans="2:13">
      <c r="B53" s="216"/>
      <c r="C53" s="20">
        <v>30</v>
      </c>
      <c r="D53" s="249"/>
      <c r="E53" s="9"/>
      <c r="F53" s="251"/>
      <c r="G53" s="234"/>
      <c r="H53" s="247"/>
      <c r="I53" s="22">
        <v>30</v>
      </c>
      <c r="J53" s="253"/>
      <c r="K53" s="9"/>
      <c r="L53" s="251"/>
      <c r="M53" s="223"/>
    </row>
    <row r="54" spans="2:13">
      <c r="B54" s="216"/>
      <c r="C54" s="20">
        <v>31</v>
      </c>
      <c r="D54" s="249"/>
      <c r="E54" s="9"/>
      <c r="F54" s="251"/>
      <c r="G54" s="234"/>
      <c r="H54" s="247"/>
      <c r="I54" s="22">
        <v>31</v>
      </c>
      <c r="J54" s="253"/>
      <c r="K54" s="9"/>
      <c r="L54" s="251"/>
      <c r="M54" s="223"/>
    </row>
    <row r="55" spans="2:13">
      <c r="B55" s="216"/>
      <c r="C55" s="20">
        <v>32</v>
      </c>
      <c r="D55" s="249"/>
      <c r="E55" s="9"/>
      <c r="F55" s="251"/>
      <c r="G55" s="234"/>
      <c r="H55" s="247"/>
      <c r="I55" s="22">
        <v>32</v>
      </c>
      <c r="J55" s="253"/>
      <c r="K55" s="9"/>
      <c r="L55" s="251"/>
      <c r="M55" s="223"/>
    </row>
    <row r="56" spans="2:13">
      <c r="B56" s="216"/>
      <c r="C56" s="20">
        <v>33</v>
      </c>
      <c r="D56" s="249"/>
      <c r="E56" s="9"/>
      <c r="F56" s="251"/>
      <c r="G56" s="234"/>
      <c r="H56" s="247"/>
      <c r="I56" s="22">
        <v>33</v>
      </c>
      <c r="J56" s="253"/>
      <c r="K56" s="9"/>
      <c r="L56" s="251"/>
      <c r="M56" s="223"/>
    </row>
    <row r="57" spans="2:13">
      <c r="B57" s="216"/>
      <c r="C57" s="20">
        <v>34</v>
      </c>
      <c r="D57" s="249"/>
      <c r="E57" s="9"/>
      <c r="F57" s="251"/>
      <c r="G57" s="234"/>
      <c r="H57" s="247"/>
      <c r="I57" s="22">
        <v>34</v>
      </c>
      <c r="J57" s="253"/>
      <c r="K57" s="9"/>
      <c r="L57" s="251"/>
      <c r="M57" s="223"/>
    </row>
    <row r="58" spans="2:13">
      <c r="B58" s="216"/>
      <c r="C58" s="20">
        <v>35</v>
      </c>
      <c r="D58" s="249"/>
      <c r="E58" s="9"/>
      <c r="F58" s="251"/>
      <c r="G58" s="234"/>
      <c r="H58" s="247"/>
      <c r="I58" s="22">
        <v>35</v>
      </c>
      <c r="J58" s="253"/>
      <c r="K58" s="9"/>
      <c r="L58" s="251"/>
      <c r="M58" s="223"/>
    </row>
    <row r="59" spans="2:13">
      <c r="B59" s="216"/>
      <c r="C59" s="20">
        <v>36</v>
      </c>
      <c r="D59" s="249"/>
      <c r="E59" s="9"/>
      <c r="F59" s="251"/>
      <c r="G59" s="234"/>
      <c r="H59" s="247"/>
      <c r="I59" s="22">
        <v>36</v>
      </c>
      <c r="J59" s="253"/>
      <c r="K59" s="9"/>
      <c r="L59" s="251"/>
      <c r="M59" s="223"/>
    </row>
    <row r="60" spans="2:13">
      <c r="B60" s="216"/>
      <c r="C60" s="20">
        <v>37</v>
      </c>
      <c r="D60" s="249"/>
      <c r="E60" s="9"/>
      <c r="F60" s="251"/>
      <c r="G60" s="234"/>
      <c r="H60" s="247"/>
      <c r="I60" s="22">
        <v>37</v>
      </c>
      <c r="J60" s="253"/>
      <c r="K60" s="9"/>
      <c r="L60" s="251"/>
      <c r="M60" s="223"/>
    </row>
    <row r="61" spans="2:13">
      <c r="B61" s="216"/>
      <c r="C61" s="20">
        <v>38</v>
      </c>
      <c r="D61" s="249"/>
      <c r="E61" s="9"/>
      <c r="F61" s="251"/>
      <c r="G61" s="234"/>
      <c r="H61" s="247"/>
      <c r="I61" s="22">
        <v>38</v>
      </c>
      <c r="J61" s="253"/>
      <c r="K61" s="9"/>
      <c r="L61" s="251"/>
      <c r="M61" s="223"/>
    </row>
    <row r="62" spans="2:13">
      <c r="B62" s="216"/>
      <c r="C62" s="20">
        <v>39</v>
      </c>
      <c r="D62" s="249"/>
      <c r="E62" s="9"/>
      <c r="F62" s="251"/>
      <c r="G62" s="234"/>
      <c r="H62" s="247"/>
      <c r="I62" s="22">
        <v>39</v>
      </c>
      <c r="J62" s="253"/>
      <c r="K62" s="9"/>
      <c r="L62" s="251"/>
      <c r="M62" s="223"/>
    </row>
    <row r="63" spans="2:13">
      <c r="B63" s="216"/>
      <c r="C63" s="20">
        <v>40</v>
      </c>
      <c r="D63" s="249"/>
      <c r="E63" s="9"/>
      <c r="F63" s="251"/>
      <c r="G63" s="234"/>
      <c r="H63" s="247"/>
      <c r="I63" s="22">
        <v>40</v>
      </c>
      <c r="J63" s="253"/>
      <c r="K63" s="9"/>
      <c r="L63" s="251"/>
      <c r="M63" s="223"/>
    </row>
    <row r="64" spans="2:13">
      <c r="B64" s="216"/>
      <c r="C64" s="20">
        <v>41</v>
      </c>
      <c r="D64" s="249"/>
      <c r="E64" s="9"/>
      <c r="F64" s="251"/>
      <c r="G64" s="234"/>
      <c r="H64" s="247"/>
      <c r="I64" s="22">
        <v>41</v>
      </c>
      <c r="J64" s="253"/>
      <c r="K64" s="9"/>
      <c r="L64" s="251"/>
      <c r="M64" s="223"/>
    </row>
    <row r="65" spans="2:13">
      <c r="B65" s="216"/>
      <c r="C65" s="20">
        <v>42</v>
      </c>
      <c r="D65" s="249"/>
      <c r="E65" s="9"/>
      <c r="F65" s="251"/>
      <c r="G65" s="234"/>
      <c r="H65" s="247"/>
      <c r="I65" s="22">
        <v>42</v>
      </c>
      <c r="J65" s="253"/>
      <c r="K65" s="9"/>
      <c r="L65" s="251"/>
      <c r="M65" s="223"/>
    </row>
    <row r="66" spans="2:13">
      <c r="B66" s="216"/>
      <c r="C66" s="20">
        <v>43</v>
      </c>
      <c r="D66" s="249"/>
      <c r="E66" s="9"/>
      <c r="F66" s="251"/>
      <c r="G66" s="234"/>
      <c r="H66" s="247"/>
      <c r="I66" s="22">
        <v>43</v>
      </c>
      <c r="J66" s="253"/>
      <c r="K66" s="9"/>
      <c r="L66" s="251"/>
      <c r="M66" s="223"/>
    </row>
    <row r="67" spans="2:13">
      <c r="B67" s="216"/>
      <c r="C67" s="20">
        <v>44</v>
      </c>
      <c r="D67" s="249"/>
      <c r="E67" s="9"/>
      <c r="F67" s="251"/>
      <c r="G67" s="234"/>
      <c r="H67" s="247"/>
      <c r="I67" s="22">
        <v>44</v>
      </c>
      <c r="J67" s="253"/>
      <c r="K67" s="9"/>
      <c r="L67" s="251"/>
      <c r="M67" s="223"/>
    </row>
    <row r="68" spans="2:13">
      <c r="B68" s="216"/>
      <c r="C68" s="20">
        <v>45</v>
      </c>
      <c r="D68" s="249"/>
      <c r="E68" s="9"/>
      <c r="F68" s="251"/>
      <c r="G68" s="234"/>
      <c r="H68" s="247"/>
      <c r="I68" s="22">
        <v>45</v>
      </c>
      <c r="J68" s="253"/>
      <c r="K68" s="9"/>
      <c r="L68" s="251"/>
      <c r="M68" s="223"/>
    </row>
    <row r="69" spans="2:13">
      <c r="B69" s="216"/>
      <c r="C69" s="20">
        <v>46</v>
      </c>
      <c r="D69" s="249"/>
      <c r="E69" s="9"/>
      <c r="F69" s="251"/>
      <c r="G69" s="234"/>
      <c r="H69" s="247"/>
      <c r="I69" s="22">
        <v>46</v>
      </c>
      <c r="J69" s="253"/>
      <c r="K69" s="9"/>
      <c r="L69" s="251"/>
      <c r="M69" s="223"/>
    </row>
    <row r="70" spans="2:13">
      <c r="B70" s="216"/>
      <c r="C70" s="20">
        <v>47</v>
      </c>
      <c r="D70" s="249"/>
      <c r="E70" s="9"/>
      <c r="F70" s="251"/>
      <c r="G70" s="234"/>
      <c r="H70" s="247"/>
      <c r="I70" s="22">
        <v>47</v>
      </c>
      <c r="J70" s="253"/>
      <c r="K70" s="9"/>
      <c r="L70" s="251"/>
      <c r="M70" s="223"/>
    </row>
    <row r="71" spans="2:13">
      <c r="B71" s="216"/>
      <c r="C71" s="20">
        <v>48</v>
      </c>
      <c r="D71" s="249"/>
      <c r="E71" s="9"/>
      <c r="F71" s="251"/>
      <c r="G71" s="234"/>
      <c r="H71" s="247"/>
      <c r="I71" s="22">
        <v>48</v>
      </c>
      <c r="J71" s="253"/>
      <c r="K71" s="9"/>
      <c r="L71" s="251"/>
      <c r="M71" s="223"/>
    </row>
    <row r="72" spans="2:13">
      <c r="B72" s="216"/>
      <c r="C72" s="20">
        <v>49</v>
      </c>
      <c r="D72" s="249"/>
      <c r="E72" s="9"/>
      <c r="F72" s="251"/>
      <c r="G72" s="234"/>
      <c r="H72" s="247"/>
      <c r="I72" s="22">
        <v>49</v>
      </c>
      <c r="J72" s="253"/>
      <c r="K72" s="9"/>
      <c r="L72" s="251"/>
      <c r="M72" s="223"/>
    </row>
    <row r="73" spans="2:13">
      <c r="B73" s="216"/>
      <c r="C73" s="20">
        <v>50</v>
      </c>
      <c r="D73" s="249"/>
      <c r="E73" s="9"/>
      <c r="F73" s="251"/>
      <c r="G73" s="234"/>
      <c r="H73" s="247"/>
      <c r="I73" s="22">
        <v>50</v>
      </c>
      <c r="J73" s="253"/>
      <c r="K73" s="9"/>
      <c r="L73" s="251"/>
      <c r="M73" s="223"/>
    </row>
    <row r="74" spans="2:13">
      <c r="B74" s="216"/>
      <c r="C74" s="20">
        <v>51</v>
      </c>
      <c r="D74" s="249"/>
      <c r="E74" s="9"/>
      <c r="F74" s="251"/>
      <c r="G74" s="234"/>
      <c r="H74" s="247"/>
      <c r="I74" s="22">
        <v>51</v>
      </c>
      <c r="J74" s="253"/>
      <c r="K74" s="9"/>
      <c r="L74" s="251"/>
      <c r="M74" s="223"/>
    </row>
    <row r="75" spans="2:13">
      <c r="B75" s="216"/>
      <c r="C75" s="20">
        <v>52</v>
      </c>
      <c r="D75" s="249"/>
      <c r="E75" s="9"/>
      <c r="F75" s="251"/>
      <c r="G75" s="234"/>
      <c r="H75" s="247"/>
      <c r="I75" s="22">
        <v>52</v>
      </c>
      <c r="J75" s="253"/>
      <c r="K75" s="9"/>
      <c r="L75" s="251"/>
      <c r="M75" s="223"/>
    </row>
    <row r="76" spans="2:13">
      <c r="B76" s="216"/>
      <c r="C76" s="20">
        <v>53</v>
      </c>
      <c r="D76" s="249"/>
      <c r="E76" s="9"/>
      <c r="F76" s="251"/>
      <c r="G76" s="234"/>
      <c r="H76" s="247"/>
      <c r="I76" s="22">
        <v>53</v>
      </c>
      <c r="J76" s="253"/>
      <c r="K76" s="9"/>
      <c r="L76" s="251"/>
      <c r="M76" s="223"/>
    </row>
    <row r="77" spans="2:13">
      <c r="B77" s="216"/>
      <c r="C77" s="20">
        <v>54</v>
      </c>
      <c r="D77" s="249"/>
      <c r="E77" s="9"/>
      <c r="F77" s="251"/>
      <c r="G77" s="234"/>
      <c r="H77" s="247"/>
      <c r="I77" s="22">
        <v>54</v>
      </c>
      <c r="J77" s="253"/>
      <c r="K77" s="9"/>
      <c r="L77" s="251"/>
      <c r="M77" s="223"/>
    </row>
    <row r="78" spans="2:13">
      <c r="B78" s="216"/>
      <c r="C78" s="20">
        <v>55</v>
      </c>
      <c r="D78" s="249"/>
      <c r="E78" s="9"/>
      <c r="F78" s="251"/>
      <c r="G78" s="234"/>
      <c r="H78" s="247"/>
      <c r="I78" s="22">
        <v>55</v>
      </c>
      <c r="J78" s="253"/>
      <c r="K78" s="9"/>
      <c r="L78" s="251"/>
      <c r="M78" s="223"/>
    </row>
    <row r="79" spans="2:13">
      <c r="B79" s="216"/>
      <c r="C79" s="20">
        <v>56</v>
      </c>
      <c r="D79" s="249"/>
      <c r="E79" s="9"/>
      <c r="F79" s="251"/>
      <c r="G79" s="234"/>
      <c r="H79" s="247"/>
      <c r="I79" s="22">
        <v>56</v>
      </c>
      <c r="J79" s="253"/>
      <c r="K79" s="9"/>
      <c r="L79" s="251"/>
      <c r="M79" s="223"/>
    </row>
    <row r="80" spans="2:13">
      <c r="B80" s="216"/>
      <c r="C80" s="20">
        <v>57</v>
      </c>
      <c r="D80" s="249"/>
      <c r="E80" s="9"/>
      <c r="F80" s="251"/>
      <c r="G80" s="234"/>
      <c r="H80" s="247"/>
      <c r="I80" s="22">
        <v>57</v>
      </c>
      <c r="J80" s="253"/>
      <c r="K80" s="9"/>
      <c r="L80" s="251"/>
      <c r="M80" s="223"/>
    </row>
    <row r="81" spans="2:13">
      <c r="B81" s="216"/>
      <c r="C81" s="20">
        <v>58</v>
      </c>
      <c r="D81" s="249"/>
      <c r="E81" s="9"/>
      <c r="F81" s="251"/>
      <c r="G81" s="234"/>
      <c r="H81" s="247"/>
      <c r="I81" s="22">
        <v>58</v>
      </c>
      <c r="J81" s="253"/>
      <c r="K81" s="9"/>
      <c r="L81" s="251"/>
      <c r="M81" s="223"/>
    </row>
    <row r="82" spans="2:13">
      <c r="B82" s="216"/>
      <c r="C82" s="20">
        <v>59</v>
      </c>
      <c r="D82" s="249"/>
      <c r="E82" s="9"/>
      <c r="F82" s="251"/>
      <c r="G82" s="234"/>
      <c r="H82" s="247"/>
      <c r="I82" s="22">
        <v>59</v>
      </c>
      <c r="J82" s="253"/>
      <c r="K82" s="9"/>
      <c r="L82" s="251"/>
      <c r="M82" s="223"/>
    </row>
    <row r="83" spans="2:13">
      <c r="B83" s="216"/>
      <c r="C83" s="20">
        <v>60</v>
      </c>
      <c r="D83" s="248"/>
      <c r="E83" s="8"/>
      <c r="F83" s="250"/>
      <c r="G83" s="234"/>
      <c r="H83" s="247"/>
      <c r="I83" s="22">
        <v>60</v>
      </c>
      <c r="J83" s="252"/>
      <c r="K83" s="8"/>
      <c r="L83" s="250"/>
      <c r="M83" s="223"/>
    </row>
    <row r="84" spans="2:13">
      <c r="B84" s="216"/>
      <c r="C84" s="130"/>
      <c r="D84" s="17"/>
      <c r="E84" s="17"/>
      <c r="F84" s="17"/>
      <c r="G84" s="13"/>
      <c r="H84" s="14"/>
      <c r="I84" s="17"/>
      <c r="J84" s="17"/>
      <c r="K84" s="17"/>
      <c r="L84" s="17"/>
      <c r="M84" s="217"/>
    </row>
    <row r="85" spans="2:13">
      <c r="B85" s="216"/>
      <c r="C85" s="678" t="s">
        <v>276</v>
      </c>
      <c r="D85" s="678"/>
      <c r="E85" s="678"/>
      <c r="F85" s="678"/>
      <c r="G85" s="678"/>
      <c r="H85" s="678"/>
      <c r="I85" s="678"/>
      <c r="J85" s="678"/>
      <c r="K85" s="678"/>
      <c r="L85" s="678"/>
      <c r="M85" s="224"/>
    </row>
    <row r="86" spans="2:13" ht="66" customHeight="1">
      <c r="B86" s="216"/>
      <c r="C86" s="681" t="s">
        <v>553</v>
      </c>
      <c r="D86" s="682"/>
      <c r="E86" s="682"/>
      <c r="F86" s="679"/>
      <c r="G86" s="679"/>
      <c r="H86" s="679"/>
      <c r="I86" s="679"/>
      <c r="J86" s="679"/>
      <c r="K86" s="679"/>
      <c r="L86" s="679"/>
      <c r="M86" s="217"/>
    </row>
    <row r="87" spans="2:13" ht="20.25" customHeight="1">
      <c r="B87" s="216"/>
      <c r="C87" s="135"/>
      <c r="D87" s="136"/>
      <c r="E87" s="137"/>
      <c r="F87" s="137"/>
      <c r="G87" s="137"/>
      <c r="H87" s="137"/>
      <c r="I87" s="137"/>
      <c r="J87" s="137"/>
      <c r="K87" s="137"/>
      <c r="L87" s="137"/>
      <c r="M87" s="225"/>
    </row>
    <row r="88" spans="2:13" ht="15.75" customHeight="1">
      <c r="B88" s="216"/>
      <c r="C88" s="694" t="s">
        <v>284</v>
      </c>
      <c r="D88" s="695"/>
      <c r="E88" s="695"/>
      <c r="F88" s="137"/>
      <c r="G88" s="137"/>
      <c r="H88" s="137"/>
      <c r="I88" s="137"/>
      <c r="J88" s="137"/>
      <c r="K88" s="137"/>
      <c r="L88" s="137"/>
      <c r="M88" s="225"/>
    </row>
    <row r="89" spans="2:13" ht="15.75" customHeight="1">
      <c r="B89" s="216"/>
      <c r="C89" s="681" t="s">
        <v>286</v>
      </c>
      <c r="D89" s="682"/>
      <c r="E89" s="682"/>
      <c r="F89" s="680" t="s">
        <v>289</v>
      </c>
      <c r="G89" s="680"/>
      <c r="H89" s="680"/>
      <c r="I89" s="680"/>
      <c r="J89" s="680"/>
      <c r="K89" s="680"/>
      <c r="L89" s="680"/>
      <c r="M89" s="225"/>
    </row>
    <row r="90" spans="2:13" ht="15.75" customHeight="1">
      <c r="B90" s="216"/>
      <c r="C90" s="681" t="s">
        <v>288</v>
      </c>
      <c r="D90" s="682"/>
      <c r="E90" s="682"/>
      <c r="F90" s="680" t="s">
        <v>293</v>
      </c>
      <c r="G90" s="680"/>
      <c r="H90" s="680"/>
      <c r="I90" s="680"/>
      <c r="J90" s="680"/>
      <c r="K90" s="680"/>
      <c r="L90" s="680"/>
      <c r="M90" s="225"/>
    </row>
    <row r="91" spans="2:13" ht="15.75" customHeight="1">
      <c r="B91" s="216"/>
      <c r="C91" s="681" t="s">
        <v>292</v>
      </c>
      <c r="D91" s="682"/>
      <c r="E91" s="682"/>
      <c r="F91" s="680"/>
      <c r="G91" s="680"/>
      <c r="H91" s="680"/>
      <c r="I91" s="680"/>
      <c r="J91" s="680"/>
      <c r="K91" s="680"/>
      <c r="L91" s="680"/>
      <c r="M91" s="225"/>
    </row>
    <row r="92" spans="2:13" ht="21" customHeight="1">
      <c r="B92" s="216"/>
      <c r="C92" s="689" t="s">
        <v>295</v>
      </c>
      <c r="D92" s="687"/>
      <c r="E92" s="687"/>
      <c r="F92" s="137"/>
      <c r="G92" s="137"/>
      <c r="H92" s="137"/>
      <c r="I92" s="137"/>
      <c r="J92" s="137"/>
      <c r="K92" s="137"/>
      <c r="L92" s="137"/>
      <c r="M92" s="225"/>
    </row>
    <row r="93" spans="2:13" ht="15" thickBot="1">
      <c r="B93" s="226"/>
      <c r="C93" s="690"/>
      <c r="D93" s="691"/>
      <c r="E93" s="691"/>
      <c r="F93" s="227"/>
      <c r="G93" s="228"/>
      <c r="H93" s="229"/>
      <c r="I93" s="230"/>
      <c r="J93" s="230"/>
      <c r="K93" s="230"/>
      <c r="L93" s="230"/>
      <c r="M93" s="231"/>
    </row>
  </sheetData>
  <sheetProtection algorithmName="SHA-512" hashValue="gwsVNmxt0ZQBL1solujWt0ftO1kkhJf5NkU2czSXJL6qCsryjzIpGaTwTAqsSACTnLDszEbGMDzzUSlH1CFOgA==" saltValue="5+kiFwlcDWpVRflk8Vm2vA==" spinCount="100000" sheet="1" selectLockedCells="1"/>
  <mergeCells count="37">
    <mergeCell ref="K16:L16"/>
    <mergeCell ref="I14:J14"/>
    <mergeCell ref="K14:L14"/>
    <mergeCell ref="C14:D14"/>
    <mergeCell ref="E14:F14"/>
    <mergeCell ref="K17:L17"/>
    <mergeCell ref="I15:L15"/>
    <mergeCell ref="I16:J16"/>
    <mergeCell ref="I17:J17"/>
    <mergeCell ref="C92:E93"/>
    <mergeCell ref="I20:L20"/>
    <mergeCell ref="I22:L22"/>
    <mergeCell ref="C88:E88"/>
    <mergeCell ref="C86:E86"/>
    <mergeCell ref="C20:F20"/>
    <mergeCell ref="C22:F22"/>
    <mergeCell ref="C16:D16"/>
    <mergeCell ref="C17:D17"/>
    <mergeCell ref="E16:F16"/>
    <mergeCell ref="C15:F15"/>
    <mergeCell ref="E17:F17"/>
    <mergeCell ref="C85:L85"/>
    <mergeCell ref="F86:L86"/>
    <mergeCell ref="F89:L89"/>
    <mergeCell ref="F90:L90"/>
    <mergeCell ref="F91:L91"/>
    <mergeCell ref="C89:E89"/>
    <mergeCell ref="C90:E90"/>
    <mergeCell ref="C91:E91"/>
    <mergeCell ref="K3:L3"/>
    <mergeCell ref="C9:D9"/>
    <mergeCell ref="C10:D10"/>
    <mergeCell ref="C11:D11"/>
    <mergeCell ref="E9:J9"/>
    <mergeCell ref="E10:J10"/>
    <mergeCell ref="E11:J11"/>
    <mergeCell ref="C6:M6"/>
  </mergeCells>
  <conditionalFormatting sqref="E16:F16">
    <cfRule type="expression" dxfId="25" priority="2">
      <formula>NOT(ISBLANK($E$16))</formula>
    </cfRule>
    <cfRule type="expression" dxfId="24" priority="4">
      <formula>$E$14="Taip"</formula>
    </cfRule>
  </conditionalFormatting>
  <conditionalFormatting sqref="E17:F17">
    <cfRule type="expression" dxfId="23" priority="7">
      <formula>NOT(ISBLANK($E$17))</formula>
    </cfRule>
    <cfRule type="expression" dxfId="22" priority="8">
      <formula>$E$16="Taip"</formula>
    </cfRule>
  </conditionalFormatting>
  <conditionalFormatting sqref="K16:L16">
    <cfRule type="expression" dxfId="21" priority="1">
      <formula>NOT(ISBLANK($K$16))</formula>
    </cfRule>
    <cfRule type="expression" dxfId="20" priority="3">
      <formula>$K$14="Taip"</formula>
    </cfRule>
  </conditionalFormatting>
  <conditionalFormatting sqref="K17:L17">
    <cfRule type="expression" dxfId="19" priority="5">
      <formula>NOT(ISBLANK($K$17))</formula>
    </cfRule>
    <cfRule type="expression" dxfId="18" priority="6">
      <formula>$K$16="Taip"</formula>
    </cfRule>
  </conditionalFormatting>
  <dataValidations xWindow="669" yWindow="527" count="2">
    <dataValidation type="list" allowBlank="1" showInputMessage="1" showErrorMessage="1" sqref="K14:L14 E14:F14" xr:uid="{00000000-0002-0000-0100-000000000000}">
      <formula1>"Taip, Ne"</formula1>
    </dataValidation>
    <dataValidation type="list" allowBlank="1" showInputMessage="1" showErrorMessage="1" promptTitle="Pastaba" prompt="Jei pasirinkote &quot;Taip&quot;, prašome apačioje pateikti svetainės nuorodą." sqref="K16:L16 E16:F16" xr:uid="{0D2D6F5F-32D5-4869-A409-9EE310AB9758}">
      <formula1>"Taip, Ne"</formula1>
    </dataValidation>
  </dataValidations>
  <pageMargins left="0.7" right="0.7" top="0.75" bottom="0.75" header="0.3" footer="0.3"/>
  <pageSetup paperSize="9" scale="43" orientation="portrait" r:id="rId1"/>
  <headerFooter>
    <oddFooter>Puslapių &amp;P iš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234D1-9C37-49E7-A7D0-1537529E5DE1}">
  <sheetPr codeName="Sheet6">
    <tabColor theme="2" tint="-0.249977111117893"/>
    <pageSetUpPr fitToPage="1"/>
  </sheetPr>
  <dimension ref="A1:XFC1048563"/>
  <sheetViews>
    <sheetView showGridLines="0" topLeftCell="A16" zoomScale="80" zoomScaleNormal="80" workbookViewId="0">
      <selection activeCell="E21" sqref="E21"/>
    </sheetView>
  </sheetViews>
  <sheetFormatPr defaultColWidth="0" defaultRowHeight="14.45" zeroHeight="1"/>
  <cols>
    <col min="1" max="1" width="8.85546875" customWidth="1"/>
    <col min="2" max="2" width="8.85546875" style="82" customWidth="1"/>
    <col min="3" max="3" width="51.5703125" style="82" bestFit="1" customWidth="1"/>
    <col min="4" max="5" width="25.28515625" style="82" customWidth="1"/>
    <col min="6" max="6" width="29.5703125" style="82" customWidth="1"/>
    <col min="7" max="7" width="23.85546875" style="82" bestFit="1" customWidth="1"/>
    <col min="8" max="8" width="17.42578125" style="82" bestFit="1" customWidth="1"/>
    <col min="9" max="9" width="17.7109375" style="82" customWidth="1"/>
    <col min="10" max="10" width="19" style="82" customWidth="1"/>
    <col min="11" max="11" width="17.85546875" style="82" customWidth="1"/>
    <col min="12" max="12" width="18.85546875" style="82" customWidth="1"/>
    <col min="13" max="13" width="17.5703125" style="82" customWidth="1"/>
    <col min="14" max="14" width="18.5703125" style="82" customWidth="1"/>
    <col min="15" max="15" width="18" style="82" customWidth="1"/>
    <col min="16" max="16" width="18.42578125" style="82" customWidth="1"/>
    <col min="17" max="17" width="18" style="82" customWidth="1"/>
    <col min="18" max="18" width="19" style="82" customWidth="1"/>
    <col min="19" max="20" width="8.85546875" customWidth="1"/>
    <col min="21" max="16383" width="8.85546875" hidden="1"/>
    <col min="16384" max="16384" width="5.140625" hidden="1"/>
  </cols>
  <sheetData>
    <row r="1" spans="1:21">
      <c r="A1" s="12"/>
      <c r="B1" s="298"/>
      <c r="C1" s="298"/>
      <c r="D1" s="298"/>
      <c r="E1" s="298"/>
      <c r="F1" s="298"/>
      <c r="G1" s="298"/>
      <c r="H1" s="298"/>
      <c r="I1" s="298"/>
      <c r="J1" s="298"/>
      <c r="K1" s="298"/>
      <c r="L1" s="298"/>
      <c r="M1" s="298"/>
      <c r="N1" s="298"/>
      <c r="O1" s="298"/>
      <c r="P1" s="298"/>
      <c r="Q1" s="298"/>
      <c r="R1" s="298"/>
      <c r="S1" s="12"/>
      <c r="T1" s="12"/>
    </row>
    <row r="2" spans="1:21">
      <c r="A2" s="12"/>
      <c r="C2" s="128" t="s">
        <v>554</v>
      </c>
      <c r="O2" s="300"/>
      <c r="P2" s="300"/>
      <c r="T2" s="12"/>
      <c r="U2" t="s">
        <v>254</v>
      </c>
    </row>
    <row r="3" spans="1:21" ht="14.45" customHeight="1">
      <c r="A3" s="12"/>
      <c r="C3" s="328"/>
      <c r="D3" s="327"/>
      <c r="E3" s="327"/>
      <c r="F3" s="322"/>
      <c r="G3" s="301" t="s">
        <v>14</v>
      </c>
      <c r="H3" s="730" t="str">
        <f>'Finansiniai duomenys'!C8</f>
        <v>SĮ „Vilniaus miesto būstas“</v>
      </c>
      <c r="I3" s="730"/>
      <c r="J3" s="730"/>
      <c r="K3" s="730"/>
      <c r="L3" s="730"/>
      <c r="N3" s="669" t="s">
        <v>453</v>
      </c>
      <c r="O3" s="669"/>
      <c r="P3" s="669"/>
      <c r="T3" s="12"/>
      <c r="U3" t="s">
        <v>258</v>
      </c>
    </row>
    <row r="4" spans="1:21" ht="13.9" customHeight="1">
      <c r="A4" s="12"/>
      <c r="C4" s="709" t="s">
        <v>555</v>
      </c>
      <c r="D4" s="710"/>
      <c r="E4" s="710"/>
      <c r="F4" s="322"/>
      <c r="G4" s="301" t="s">
        <v>556</v>
      </c>
      <c r="H4" s="730" t="str">
        <f>IFERROR(VLOOKUP(H3,'Finansiniai duomenys'!R2:T232,3,FALSE),"")</f>
        <v>Vilniaus miesto savivaldybė</v>
      </c>
      <c r="I4" s="730"/>
      <c r="J4" s="730"/>
      <c r="K4" s="730"/>
      <c r="L4" s="730"/>
      <c r="N4" s="669"/>
      <c r="O4" s="669"/>
      <c r="P4" s="669"/>
      <c r="T4" s="12"/>
    </row>
    <row r="5" spans="1:21">
      <c r="A5" s="12"/>
      <c r="C5" s="709"/>
      <c r="D5" s="710"/>
      <c r="E5" s="710"/>
      <c r="F5" s="322"/>
      <c r="G5" s="302" t="s">
        <v>23</v>
      </c>
      <c r="H5" s="731">
        <f>IFERROR(VLOOKUP(H3,'Finansiniai duomenys'!R2:T232,2,FALSE),"")</f>
        <v>124568293</v>
      </c>
      <c r="I5" s="731"/>
      <c r="J5" s="731"/>
      <c r="K5" s="731"/>
      <c r="L5" s="731"/>
      <c r="N5" s="323" t="s">
        <v>557</v>
      </c>
      <c r="O5" s="300"/>
      <c r="P5" s="300"/>
      <c r="T5" s="12"/>
    </row>
    <row r="6" spans="1:21" s="284" customFormat="1">
      <c r="A6" s="12"/>
      <c r="B6" s="82"/>
      <c r="C6" s="326"/>
      <c r="D6" s="327"/>
      <c r="E6" s="327"/>
      <c r="F6" s="322"/>
      <c r="G6" s="303"/>
      <c r="H6" s="304"/>
      <c r="I6" s="304"/>
      <c r="J6" s="304"/>
      <c r="K6" s="304"/>
      <c r="L6" s="304"/>
      <c r="M6" s="122"/>
      <c r="N6" s="122"/>
      <c r="O6" s="122"/>
      <c r="P6" s="122"/>
      <c r="Q6" s="122"/>
      <c r="R6" s="122"/>
      <c r="T6" s="12"/>
      <c r="U6"/>
    </row>
    <row r="7" spans="1:21" s="284" customFormat="1">
      <c r="A7" s="12"/>
      <c r="B7" s="82"/>
      <c r="C7" s="711" t="s">
        <v>558</v>
      </c>
      <c r="D7" s="712"/>
      <c r="E7" s="712"/>
      <c r="F7" s="122"/>
      <c r="G7" s="732" t="s">
        <v>559</v>
      </c>
      <c r="H7" s="732"/>
      <c r="I7" s="732"/>
      <c r="J7" s="732"/>
      <c r="K7" s="732"/>
      <c r="L7" s="283"/>
      <c r="M7" s="122"/>
      <c r="N7" s="122"/>
      <c r="O7" s="122"/>
      <c r="P7" s="122"/>
      <c r="Q7" s="122"/>
      <c r="R7" s="122"/>
      <c r="T7" s="12"/>
      <c r="U7"/>
    </row>
    <row r="8" spans="1:21" s="284" customFormat="1">
      <c r="A8" s="12"/>
      <c r="B8" s="82"/>
      <c r="C8" s="712"/>
      <c r="D8" s="712"/>
      <c r="E8" s="712"/>
      <c r="F8" s="122"/>
      <c r="G8" s="732" t="s">
        <v>560</v>
      </c>
      <c r="H8" s="732"/>
      <c r="I8" s="732"/>
      <c r="J8" s="732"/>
      <c r="K8" s="732"/>
      <c r="L8" s="283"/>
      <c r="M8" s="122"/>
      <c r="N8" s="122"/>
      <c r="O8" s="122"/>
      <c r="P8" s="122"/>
      <c r="Q8" s="122"/>
      <c r="R8" s="122"/>
      <c r="T8" s="12"/>
      <c r="U8"/>
    </row>
    <row r="9" spans="1:21" s="284" customFormat="1">
      <c r="A9" s="12"/>
      <c r="B9" s="82"/>
      <c r="C9" s="712"/>
      <c r="D9" s="712"/>
      <c r="E9" s="712"/>
      <c r="F9" s="122"/>
      <c r="G9" s="305" t="s">
        <v>561</v>
      </c>
      <c r="H9" s="305"/>
      <c r="I9" s="305"/>
      <c r="J9" s="305"/>
      <c r="K9" s="305"/>
      <c r="L9" s="283"/>
      <c r="M9" s="731"/>
      <c r="N9" s="731"/>
      <c r="O9" s="731"/>
      <c r="P9" s="731"/>
      <c r="Q9" s="731"/>
      <c r="R9" s="122"/>
      <c r="T9" s="12"/>
      <c r="U9"/>
    </row>
    <row r="10" spans="1:21" s="284" customFormat="1" ht="46.9" customHeight="1">
      <c r="A10" s="12"/>
      <c r="B10" s="82"/>
      <c r="C10" s="712"/>
      <c r="D10" s="712"/>
      <c r="E10" s="712"/>
      <c r="F10" s="122"/>
      <c r="G10" s="332" t="s">
        <v>562</v>
      </c>
      <c r="H10" s="332"/>
      <c r="I10" s="332"/>
      <c r="J10" s="332"/>
      <c r="K10" s="305"/>
      <c r="L10" s="122"/>
      <c r="M10" s="122"/>
      <c r="N10" s="122"/>
      <c r="O10" s="122"/>
      <c r="P10" s="122"/>
      <c r="Q10" s="122"/>
      <c r="R10" s="122"/>
      <c r="T10" s="12"/>
      <c r="U10"/>
    </row>
    <row r="11" spans="1:21" s="284" customFormat="1">
      <c r="A11" s="12"/>
      <c r="B11" s="82"/>
      <c r="C11" s="122"/>
      <c r="D11" s="122"/>
      <c r="E11" s="122"/>
      <c r="F11" s="122"/>
      <c r="G11" s="306"/>
      <c r="H11" s="307"/>
      <c r="I11" s="304"/>
      <c r="J11" s="304"/>
      <c r="K11" s="304"/>
      <c r="L11" s="304"/>
      <c r="M11" s="122"/>
      <c r="N11" s="122"/>
      <c r="O11" s="122"/>
      <c r="P11" s="122"/>
      <c r="Q11" s="122"/>
      <c r="R11" s="122"/>
      <c r="T11" s="12"/>
      <c r="U11"/>
    </row>
    <row r="12" spans="1:21" ht="26.45" customHeight="1">
      <c r="A12" s="12"/>
      <c r="C12" s="733" t="s">
        <v>563</v>
      </c>
      <c r="D12" s="734"/>
      <c r="E12" s="734"/>
      <c r="F12" s="734"/>
      <c r="G12" s="729" t="s">
        <v>564</v>
      </c>
      <c r="H12" s="729"/>
      <c r="I12" s="729" t="s">
        <v>564</v>
      </c>
      <c r="J12" s="729"/>
      <c r="K12" s="729" t="s">
        <v>564</v>
      </c>
      <c r="L12" s="729"/>
      <c r="M12" s="729" t="s">
        <v>564</v>
      </c>
      <c r="N12" s="729"/>
      <c r="O12" s="729" t="s">
        <v>564</v>
      </c>
      <c r="P12" s="729"/>
      <c r="Q12" s="729" t="s">
        <v>564</v>
      </c>
      <c r="R12" s="729"/>
      <c r="T12" s="12"/>
    </row>
    <row r="13" spans="1:21" ht="67.900000000000006" customHeight="1">
      <c r="A13" s="12"/>
      <c r="C13" s="735" t="s">
        <v>565</v>
      </c>
      <c r="D13" s="736" t="s">
        <v>566</v>
      </c>
      <c r="E13" s="737" t="s">
        <v>567</v>
      </c>
      <c r="F13" s="736" t="s">
        <v>568</v>
      </c>
      <c r="G13" s="715"/>
      <c r="H13" s="716"/>
      <c r="I13" s="715"/>
      <c r="J13" s="716"/>
      <c r="K13" s="715"/>
      <c r="L13" s="716"/>
      <c r="M13" s="715"/>
      <c r="N13" s="716"/>
      <c r="O13" s="715"/>
      <c r="P13" s="716"/>
      <c r="Q13" s="715"/>
      <c r="R13" s="716"/>
      <c r="T13" s="12"/>
    </row>
    <row r="14" spans="1:21" ht="39" customHeight="1">
      <c r="A14" s="12"/>
      <c r="C14" s="735"/>
      <c r="D14" s="736"/>
      <c r="E14" s="738"/>
      <c r="F14" s="736"/>
      <c r="G14" s="308" t="s">
        <v>569</v>
      </c>
      <c r="H14" s="308" t="s">
        <v>570</v>
      </c>
      <c r="I14" s="308" t="s">
        <v>569</v>
      </c>
      <c r="J14" s="308" t="s">
        <v>570</v>
      </c>
      <c r="K14" s="308" t="s">
        <v>569</v>
      </c>
      <c r="L14" s="308" t="s">
        <v>570</v>
      </c>
      <c r="M14" s="308" t="s">
        <v>569</v>
      </c>
      <c r="N14" s="308" t="s">
        <v>570</v>
      </c>
      <c r="O14" s="308" t="s">
        <v>569</v>
      </c>
      <c r="P14" s="308" t="s">
        <v>570</v>
      </c>
      <c r="Q14" s="308" t="s">
        <v>569</v>
      </c>
      <c r="R14" s="308" t="s">
        <v>570</v>
      </c>
      <c r="T14" s="12"/>
    </row>
    <row r="15" spans="1:21">
      <c r="A15" s="12"/>
      <c r="C15" s="293" t="s">
        <v>97</v>
      </c>
      <c r="D15" s="292">
        <f t="shared" ref="D15:D24" si="0">F15+G15+I15+K15+M15+O15+Q15</f>
        <v>0</v>
      </c>
      <c r="E15" s="290" t="str">
        <f>IF(OR(D15-'Finansiniai duomenys'!C34&lt;-0.1,D15-'Finansiniai duomenys'!C34&gt;0.1),"Klaida","Gerai")</f>
        <v>Klaida</v>
      </c>
      <c r="F15" s="289"/>
      <c r="G15" s="289"/>
      <c r="H15" s="289"/>
      <c r="I15" s="289"/>
      <c r="J15" s="289"/>
      <c r="K15" s="289"/>
      <c r="L15" s="289"/>
      <c r="M15" s="289"/>
      <c r="N15" s="289"/>
      <c r="O15" s="289"/>
      <c r="P15" s="289"/>
      <c r="Q15" s="289"/>
      <c r="R15" s="289"/>
      <c r="T15" s="12"/>
    </row>
    <row r="16" spans="1:21" ht="15" thickBot="1">
      <c r="A16" s="12"/>
      <c r="C16" s="294" t="s">
        <v>100</v>
      </c>
      <c r="D16" s="292">
        <f t="shared" si="0"/>
        <v>0</v>
      </c>
      <c r="E16" s="290" t="str">
        <f>IF(OR(D16-'Finansiniai duomenys'!C35&lt;-0.1,D16-'Finansiniai duomenys'!C35&gt;0.1),"Klaida","Gerai")</f>
        <v>Klaida</v>
      </c>
      <c r="F16" s="291"/>
      <c r="G16" s="291"/>
      <c r="H16" s="291"/>
      <c r="I16" s="291"/>
      <c r="J16" s="291"/>
      <c r="K16" s="291"/>
      <c r="L16" s="291"/>
      <c r="M16" s="291"/>
      <c r="N16" s="291"/>
      <c r="O16" s="291"/>
      <c r="P16" s="291"/>
      <c r="Q16" s="291"/>
      <c r="R16" s="291"/>
      <c r="T16" s="12"/>
    </row>
    <row r="17" spans="1:20" s="297" customFormat="1">
      <c r="A17" s="296"/>
      <c r="B17" s="309"/>
      <c r="C17" s="310" t="s">
        <v>571</v>
      </c>
      <c r="D17" s="311">
        <f t="shared" si="0"/>
        <v>0</v>
      </c>
      <c r="E17" s="290" t="str">
        <f>IF(OR(D17-'Finansiniai duomenys'!C36&lt;-0.1,D17-'Finansiniai duomenys'!C36&gt;0.1),"Klaida","Gerai")</f>
        <v>Klaida</v>
      </c>
      <c r="F17" s="312">
        <f>F15-F16</f>
        <v>0</v>
      </c>
      <c r="G17" s="312">
        <f t="shared" ref="G17:R17" si="1">G15-G16</f>
        <v>0</v>
      </c>
      <c r="H17" s="312">
        <f t="shared" si="1"/>
        <v>0</v>
      </c>
      <c r="I17" s="312">
        <f t="shared" si="1"/>
        <v>0</v>
      </c>
      <c r="J17" s="312">
        <f t="shared" si="1"/>
        <v>0</v>
      </c>
      <c r="K17" s="312">
        <f t="shared" si="1"/>
        <v>0</v>
      </c>
      <c r="L17" s="312">
        <f t="shared" si="1"/>
        <v>0</v>
      </c>
      <c r="M17" s="312">
        <f t="shared" si="1"/>
        <v>0</v>
      </c>
      <c r="N17" s="312">
        <f t="shared" si="1"/>
        <v>0</v>
      </c>
      <c r="O17" s="312">
        <f t="shared" si="1"/>
        <v>0</v>
      </c>
      <c r="P17" s="312">
        <f t="shared" si="1"/>
        <v>0</v>
      </c>
      <c r="Q17" s="312">
        <f t="shared" si="1"/>
        <v>0</v>
      </c>
      <c r="R17" s="312">
        <f t="shared" si="1"/>
        <v>0</v>
      </c>
      <c r="T17" s="296"/>
    </row>
    <row r="18" spans="1:20">
      <c r="A18" s="12"/>
      <c r="C18" s="294" t="s">
        <v>104</v>
      </c>
      <c r="D18" s="292">
        <f t="shared" si="0"/>
        <v>0</v>
      </c>
      <c r="E18" s="290" t="str">
        <f>IF(OR(D18-'Finansiniai duomenys'!C37&lt;-0.1,D18-'Finansiniai duomenys'!C37&gt;0.1),"Klaida","Gerai")</f>
        <v>Klaida</v>
      </c>
      <c r="F18" s="291"/>
      <c r="G18" s="291"/>
      <c r="H18" s="291"/>
      <c r="I18" s="291"/>
      <c r="J18" s="291"/>
      <c r="K18" s="291"/>
      <c r="L18" s="291"/>
      <c r="M18" s="291"/>
      <c r="N18" s="291"/>
      <c r="O18" s="291"/>
      <c r="P18" s="291"/>
      <c r="Q18" s="291"/>
      <c r="R18" s="291"/>
      <c r="T18" s="12"/>
    </row>
    <row r="19" spans="1:20" ht="15" thickBot="1">
      <c r="A19" s="12"/>
      <c r="C19" s="294" t="s">
        <v>107</v>
      </c>
      <c r="D19" s="292">
        <f t="shared" si="0"/>
        <v>0</v>
      </c>
      <c r="E19" s="290" t="str">
        <f>IF(OR(D19-'Finansiniai duomenys'!C38&lt;-0.1,D19-'Finansiniai duomenys'!C38&gt;0.1),"Klaida","Gerai")</f>
        <v>Klaida</v>
      </c>
      <c r="F19" s="289"/>
      <c r="G19" s="289"/>
      <c r="H19" s="289"/>
      <c r="I19" s="289"/>
      <c r="J19" s="289"/>
      <c r="K19" s="289"/>
      <c r="L19" s="289"/>
      <c r="M19" s="289"/>
      <c r="N19" s="289"/>
      <c r="O19" s="289"/>
      <c r="P19" s="289"/>
      <c r="Q19" s="289"/>
      <c r="R19" s="289"/>
      <c r="T19" s="12"/>
    </row>
    <row r="20" spans="1:20" s="297" customFormat="1">
      <c r="A20" s="296"/>
      <c r="B20" s="309"/>
      <c r="C20" s="310" t="s">
        <v>572</v>
      </c>
      <c r="D20" s="311">
        <f t="shared" si="0"/>
        <v>0</v>
      </c>
      <c r="E20" s="290" t="str">
        <f>IF(OR(D20-'Finansiniai duomenys'!C39&lt;-0.1,D20-'Finansiniai duomenys'!C39&gt;0.1),"Klaida","Gerai")</f>
        <v>Klaida</v>
      </c>
      <c r="F20" s="312">
        <f>F17-F18-F19</f>
        <v>0</v>
      </c>
      <c r="G20" s="312">
        <f t="shared" ref="G20:R20" si="2">G17-G18-G19</f>
        <v>0</v>
      </c>
      <c r="H20" s="312">
        <f t="shared" si="2"/>
        <v>0</v>
      </c>
      <c r="I20" s="312">
        <f t="shared" si="2"/>
        <v>0</v>
      </c>
      <c r="J20" s="312">
        <f t="shared" si="2"/>
        <v>0</v>
      </c>
      <c r="K20" s="312">
        <f t="shared" si="2"/>
        <v>0</v>
      </c>
      <c r="L20" s="312">
        <f t="shared" si="2"/>
        <v>0</v>
      </c>
      <c r="M20" s="312">
        <f t="shared" si="2"/>
        <v>0</v>
      </c>
      <c r="N20" s="312">
        <f t="shared" si="2"/>
        <v>0</v>
      </c>
      <c r="O20" s="312">
        <f t="shared" si="2"/>
        <v>0</v>
      </c>
      <c r="P20" s="312">
        <f t="shared" si="2"/>
        <v>0</v>
      </c>
      <c r="Q20" s="312">
        <f t="shared" si="2"/>
        <v>0</v>
      </c>
      <c r="R20" s="312">
        <f t="shared" si="2"/>
        <v>0</v>
      </c>
      <c r="T20" s="296"/>
    </row>
    <row r="21" spans="1:20">
      <c r="A21" s="12"/>
      <c r="C21" s="294" t="s">
        <v>111</v>
      </c>
      <c r="D21" s="292">
        <f t="shared" si="0"/>
        <v>0</v>
      </c>
      <c r="E21" s="290" t="str">
        <f>IF(OR(D21-'Finansiniai duomenys'!C40&lt;-0.1,D21-'Finansiniai duomenys'!C40&gt;0.1),"Klaida","Gerai")</f>
        <v>Gerai</v>
      </c>
      <c r="F21" s="291"/>
      <c r="G21" s="291"/>
      <c r="H21" s="291"/>
      <c r="I21" s="291"/>
      <c r="J21" s="291"/>
      <c r="K21" s="291"/>
      <c r="L21" s="291"/>
      <c r="M21" s="291"/>
      <c r="N21" s="291"/>
      <c r="O21" s="291"/>
      <c r="P21" s="291"/>
      <c r="Q21" s="291"/>
      <c r="R21" s="291"/>
      <c r="T21" s="12"/>
    </row>
    <row r="22" spans="1:20">
      <c r="A22" s="12"/>
      <c r="C22" s="294" t="s">
        <v>573</v>
      </c>
      <c r="D22" s="292">
        <f t="shared" si="0"/>
        <v>0</v>
      </c>
      <c r="E22" s="290" t="str">
        <f>IF(OR(D22-'Finansiniai duomenys'!C46&lt;-0.1,D22-'Finansiniai duomenys'!C46&gt;0.1),"Klaida","Gerai")</f>
        <v>Klaida</v>
      </c>
      <c r="F22" s="291"/>
      <c r="G22" s="291"/>
      <c r="H22" s="291"/>
      <c r="I22" s="291"/>
      <c r="J22" s="291"/>
      <c r="K22" s="291"/>
      <c r="L22" s="291"/>
      <c r="M22" s="291"/>
      <c r="N22" s="291"/>
      <c r="O22" s="291"/>
      <c r="P22" s="291"/>
      <c r="Q22" s="291"/>
      <c r="R22" s="291"/>
      <c r="T22" s="12"/>
    </row>
    <row r="23" spans="1:20" s="297" customFormat="1">
      <c r="A23" s="296"/>
      <c r="B23" s="309"/>
      <c r="C23" s="310" t="s">
        <v>574</v>
      </c>
      <c r="D23" s="311">
        <f t="shared" si="0"/>
        <v>0</v>
      </c>
      <c r="E23" s="290" t="str">
        <f>IF(OR(D23-'Finansiniai duomenys'!C48&lt;-0.1,D23-'Finansiniai duomenys'!C48&gt;0.1),"Klaida","Gerai")</f>
        <v>Klaida</v>
      </c>
      <c r="F23" s="313"/>
      <c r="G23" s="313"/>
      <c r="H23" s="313"/>
      <c r="I23" s="313"/>
      <c r="J23" s="313"/>
      <c r="K23" s="313"/>
      <c r="L23" s="313"/>
      <c r="M23" s="313"/>
      <c r="N23" s="313"/>
      <c r="O23" s="313"/>
      <c r="P23" s="313"/>
      <c r="Q23" s="313"/>
      <c r="R23" s="313"/>
      <c r="T23" s="296"/>
    </row>
    <row r="24" spans="1:20">
      <c r="A24" s="12"/>
      <c r="C24" s="294" t="s">
        <v>575</v>
      </c>
      <c r="D24" s="292">
        <f t="shared" si="0"/>
        <v>0</v>
      </c>
      <c r="E24" s="290" t="str">
        <f>IF(OR(D24-'Finansiniai duomenys'!C110&lt;-0.1,D24-'Finansiniai duomenys'!C110&gt;0.1),"Klaida","Gerai")</f>
        <v>Klaida</v>
      </c>
      <c r="F24" s="289"/>
      <c r="G24" s="289"/>
      <c r="H24" s="289"/>
      <c r="I24" s="289"/>
      <c r="J24" s="289"/>
      <c r="K24" s="289"/>
      <c r="L24" s="289"/>
      <c r="M24" s="289"/>
      <c r="N24" s="289"/>
      <c r="O24" s="289"/>
      <c r="P24" s="289"/>
      <c r="Q24" s="289"/>
      <c r="R24" s="289"/>
      <c r="T24" s="12"/>
    </row>
    <row r="25" spans="1:20">
      <c r="A25" s="12"/>
      <c r="T25" s="12"/>
    </row>
    <row r="26" spans="1:20">
      <c r="A26" s="12"/>
      <c r="T26" s="12"/>
    </row>
    <row r="27" spans="1:20">
      <c r="A27" s="12"/>
      <c r="G27" s="306"/>
      <c r="H27" s="307"/>
      <c r="T27" s="12"/>
    </row>
    <row r="28" spans="1:20" ht="25.15" customHeight="1">
      <c r="A28" s="12"/>
      <c r="C28" s="733" t="s">
        <v>576</v>
      </c>
      <c r="D28" s="734"/>
      <c r="E28" s="734"/>
      <c r="F28" s="734"/>
      <c r="G28" s="729" t="s">
        <v>564</v>
      </c>
      <c r="H28" s="729"/>
      <c r="I28" s="729" t="s">
        <v>564</v>
      </c>
      <c r="J28" s="729"/>
      <c r="K28" s="729" t="s">
        <v>564</v>
      </c>
      <c r="L28" s="729"/>
      <c r="M28" s="729" t="s">
        <v>564</v>
      </c>
      <c r="N28" s="729"/>
      <c r="O28" s="729" t="s">
        <v>564</v>
      </c>
      <c r="P28" s="729"/>
      <c r="Q28" s="729" t="s">
        <v>564</v>
      </c>
      <c r="R28" s="729"/>
      <c r="T28" s="12"/>
    </row>
    <row r="29" spans="1:20" ht="62.45" customHeight="1">
      <c r="A29" s="12"/>
      <c r="C29" s="735" t="s">
        <v>565</v>
      </c>
      <c r="D29" s="736" t="s">
        <v>566</v>
      </c>
      <c r="E29" s="737" t="s">
        <v>577</v>
      </c>
      <c r="F29" s="736" t="s">
        <v>568</v>
      </c>
      <c r="G29" s="715"/>
      <c r="H29" s="716"/>
      <c r="I29" s="715"/>
      <c r="J29" s="716"/>
      <c r="K29" s="715"/>
      <c r="L29" s="716"/>
      <c r="M29" s="715"/>
      <c r="N29" s="716"/>
      <c r="O29" s="715"/>
      <c r="P29" s="716"/>
      <c r="Q29" s="715"/>
      <c r="R29" s="716"/>
      <c r="T29" s="12"/>
    </row>
    <row r="30" spans="1:20" ht="52.15" customHeight="1">
      <c r="A30" s="12"/>
      <c r="C30" s="735"/>
      <c r="D30" s="736"/>
      <c r="E30" s="738"/>
      <c r="F30" s="736"/>
      <c r="G30" s="308" t="s">
        <v>569</v>
      </c>
      <c r="H30" s="308" t="s">
        <v>570</v>
      </c>
      <c r="I30" s="308" t="s">
        <v>569</v>
      </c>
      <c r="J30" s="308" t="s">
        <v>570</v>
      </c>
      <c r="K30" s="308" t="s">
        <v>569</v>
      </c>
      <c r="L30" s="308" t="s">
        <v>570</v>
      </c>
      <c r="M30" s="308" t="s">
        <v>569</v>
      </c>
      <c r="N30" s="308" t="s">
        <v>570</v>
      </c>
      <c r="O30" s="308" t="s">
        <v>569</v>
      </c>
      <c r="P30" s="308" t="s">
        <v>570</v>
      </c>
      <c r="Q30" s="308" t="s">
        <v>569</v>
      </c>
      <c r="R30" s="308" t="s">
        <v>570</v>
      </c>
      <c r="T30" s="12"/>
    </row>
    <row r="31" spans="1:20">
      <c r="A31" s="12"/>
      <c r="C31" s="293" t="s">
        <v>97</v>
      </c>
      <c r="D31" s="292">
        <f>F31+G31+I31+K31+M31+O31+Q31</f>
        <v>0</v>
      </c>
      <c r="E31" s="290" t="str">
        <f>IF(OR(D31-'Finansiniai duomenys'!E34&lt;-0.1,D31-'Finansiniai duomenys'!E34&gt;0.1),"Klaida","Gerai")</f>
        <v>Klaida</v>
      </c>
      <c r="F31" s="289"/>
      <c r="G31" s="289"/>
      <c r="H31" s="289"/>
      <c r="I31" s="289"/>
      <c r="J31" s="289"/>
      <c r="K31" s="289"/>
      <c r="L31" s="289"/>
      <c r="M31" s="289"/>
      <c r="N31" s="289"/>
      <c r="O31" s="289"/>
      <c r="P31" s="289"/>
      <c r="Q31" s="289"/>
      <c r="R31" s="289"/>
      <c r="T31" s="12"/>
    </row>
    <row r="32" spans="1:20" ht="15" thickBot="1">
      <c r="A32" s="12"/>
      <c r="C32" s="294" t="s">
        <v>100</v>
      </c>
      <c r="D32" s="292">
        <f>F32+G32+I32+K32+M32+O32+Q32</f>
        <v>0</v>
      </c>
      <c r="E32" s="290" t="str">
        <f>IF(OR(D32-'Finansiniai duomenys'!E35&lt;-0.1,D32-'Finansiniai duomenys'!E35&gt;0.1),"Klaida","Gerai")</f>
        <v>Klaida</v>
      </c>
      <c r="F32" s="291"/>
      <c r="G32" s="291"/>
      <c r="H32" s="291"/>
      <c r="I32" s="291"/>
      <c r="J32" s="291"/>
      <c r="K32" s="291"/>
      <c r="L32" s="291"/>
      <c r="M32" s="291"/>
      <c r="N32" s="291"/>
      <c r="O32" s="291"/>
      <c r="P32" s="291"/>
      <c r="Q32" s="291"/>
      <c r="R32" s="291"/>
      <c r="T32" s="12"/>
    </row>
    <row r="33" spans="1:20" s="297" customFormat="1">
      <c r="A33" s="296"/>
      <c r="B33" s="309"/>
      <c r="C33" s="310" t="s">
        <v>571</v>
      </c>
      <c r="D33" s="311">
        <f>F33+G33+I33+K33+M33+O33+Q33</f>
        <v>0</v>
      </c>
      <c r="E33" s="290" t="str">
        <f>IF(OR(D33-'Finansiniai duomenys'!E36&lt;-0.1,D33-'Finansiniai duomenys'!E36&gt;0.1),"Klaida","Gerai")</f>
        <v>Klaida</v>
      </c>
      <c r="F33" s="312">
        <f>F31-F32</f>
        <v>0</v>
      </c>
      <c r="G33" s="312">
        <f t="shared" ref="G33" si="3">G31-G32</f>
        <v>0</v>
      </c>
      <c r="H33" s="312">
        <f t="shared" ref="H33" si="4">H31-H32</f>
        <v>0</v>
      </c>
      <c r="I33" s="312">
        <f t="shared" ref="I33" si="5">I31-I32</f>
        <v>0</v>
      </c>
      <c r="J33" s="312">
        <f t="shared" ref="J33" si="6">J31-J32</f>
        <v>0</v>
      </c>
      <c r="K33" s="312">
        <f t="shared" ref="K33" si="7">K31-K32</f>
        <v>0</v>
      </c>
      <c r="L33" s="312">
        <f t="shared" ref="L33" si="8">L31-L32</f>
        <v>0</v>
      </c>
      <c r="M33" s="312">
        <f t="shared" ref="M33" si="9">M31-M32</f>
        <v>0</v>
      </c>
      <c r="N33" s="312">
        <f t="shared" ref="N33" si="10">N31-N32</f>
        <v>0</v>
      </c>
      <c r="O33" s="312">
        <f t="shared" ref="O33" si="11">O31-O32</f>
        <v>0</v>
      </c>
      <c r="P33" s="312">
        <f t="shared" ref="P33" si="12">P31-P32</f>
        <v>0</v>
      </c>
      <c r="Q33" s="312">
        <f t="shared" ref="Q33" si="13">Q31-Q32</f>
        <v>0</v>
      </c>
      <c r="R33" s="312">
        <f t="shared" ref="R33" si="14">R31-R32</f>
        <v>0</v>
      </c>
      <c r="T33" s="296"/>
    </row>
    <row r="34" spans="1:20">
      <c r="A34" s="12"/>
      <c r="C34" s="294" t="s">
        <v>104</v>
      </c>
      <c r="D34" s="292">
        <f>F34+G34+I34+K34+M34+O34+Q34</f>
        <v>0</v>
      </c>
      <c r="E34" s="290" t="str">
        <f>IF(OR(D34-'Finansiniai duomenys'!E37&lt;-0.1,D34-'Finansiniai duomenys'!E37&gt;0.1),"Klaida","Gerai")</f>
        <v>Klaida</v>
      </c>
      <c r="F34" s="291"/>
      <c r="G34" s="291"/>
      <c r="H34" s="291"/>
      <c r="I34" s="291"/>
      <c r="J34" s="291"/>
      <c r="K34" s="291"/>
      <c r="L34" s="291"/>
      <c r="M34" s="291"/>
      <c r="N34" s="291"/>
      <c r="O34" s="291"/>
      <c r="P34" s="291"/>
      <c r="Q34" s="291"/>
      <c r="R34" s="291"/>
      <c r="T34" s="12"/>
    </row>
    <row r="35" spans="1:20" ht="15" thickBot="1">
      <c r="A35" s="12"/>
      <c r="C35" s="294" t="s">
        <v>107</v>
      </c>
      <c r="D35" s="292">
        <f t="shared" ref="D35:D40" si="15">F35+G35+I35+K35+M35+O35+Q35</f>
        <v>0</v>
      </c>
      <c r="E35" s="290" t="str">
        <f>IF(OR(D35-'Finansiniai duomenys'!E38&lt;-0.1,D35-'Finansiniai duomenys'!E38&gt;0.1),"Klaida","Gerai")</f>
        <v>Klaida</v>
      </c>
      <c r="F35" s="289"/>
      <c r="G35" s="289"/>
      <c r="H35" s="289"/>
      <c r="I35" s="289"/>
      <c r="J35" s="289"/>
      <c r="K35" s="289"/>
      <c r="L35" s="289"/>
      <c r="M35" s="289"/>
      <c r="N35" s="289"/>
      <c r="O35" s="289"/>
      <c r="P35" s="289"/>
      <c r="Q35" s="289"/>
      <c r="R35" s="289"/>
      <c r="T35" s="12"/>
    </row>
    <row r="36" spans="1:20" s="297" customFormat="1">
      <c r="A36" s="296"/>
      <c r="B36" s="309"/>
      <c r="C36" s="310" t="s">
        <v>572</v>
      </c>
      <c r="D36" s="311">
        <f t="shared" si="15"/>
        <v>0</v>
      </c>
      <c r="E36" s="290" t="str">
        <f>IF(OR(D36-'Finansiniai duomenys'!E39&lt;-0.1,D36-'Finansiniai duomenys'!E39&gt;0.1),"Klaida","Gerai")</f>
        <v>Klaida</v>
      </c>
      <c r="F36" s="312">
        <f>F33-F34-F35</f>
        <v>0</v>
      </c>
      <c r="G36" s="312">
        <f t="shared" ref="G36" si="16">G33-G34-G35</f>
        <v>0</v>
      </c>
      <c r="H36" s="312">
        <f t="shared" ref="H36" si="17">H33-H34-H35</f>
        <v>0</v>
      </c>
      <c r="I36" s="312">
        <f t="shared" ref="I36" si="18">I33-I34-I35</f>
        <v>0</v>
      </c>
      <c r="J36" s="312">
        <f t="shared" ref="J36" si="19">J33-J34-J35</f>
        <v>0</v>
      </c>
      <c r="K36" s="312">
        <f t="shared" ref="K36" si="20">K33-K34-K35</f>
        <v>0</v>
      </c>
      <c r="L36" s="312">
        <f t="shared" ref="L36" si="21">L33-L34-L35</f>
        <v>0</v>
      </c>
      <c r="M36" s="312">
        <f t="shared" ref="M36" si="22">M33-M34-M35</f>
        <v>0</v>
      </c>
      <c r="N36" s="312">
        <f t="shared" ref="N36" si="23">N33-N34-N35</f>
        <v>0</v>
      </c>
      <c r="O36" s="312">
        <f t="shared" ref="O36" si="24">O33-O34-O35</f>
        <v>0</v>
      </c>
      <c r="P36" s="312">
        <f t="shared" ref="P36" si="25">P33-P34-P35</f>
        <v>0</v>
      </c>
      <c r="Q36" s="312">
        <f t="shared" ref="Q36" si="26">Q33-Q34-Q35</f>
        <v>0</v>
      </c>
      <c r="R36" s="312">
        <f t="shared" ref="R36" si="27">R33-R34-R35</f>
        <v>0</v>
      </c>
      <c r="T36" s="296"/>
    </row>
    <row r="37" spans="1:20">
      <c r="A37" s="12"/>
      <c r="C37" s="294" t="s">
        <v>111</v>
      </c>
      <c r="D37" s="292">
        <f>F37+G37+I37+K37+M37+O37+Q37</f>
        <v>0</v>
      </c>
      <c r="E37" s="290" t="str">
        <f>IF(OR(D37-'Finansiniai duomenys'!E40&lt;-0.1,D37-'Finansiniai duomenys'!E40&gt;0.1),"Klaida","Gerai")</f>
        <v>Gerai</v>
      </c>
      <c r="F37" s="291"/>
      <c r="G37" s="291"/>
      <c r="H37" s="291"/>
      <c r="I37" s="291"/>
      <c r="J37" s="291"/>
      <c r="K37" s="291"/>
      <c r="L37" s="291"/>
      <c r="M37" s="291"/>
      <c r="N37" s="291"/>
      <c r="O37" s="291"/>
      <c r="P37" s="291"/>
      <c r="Q37" s="291"/>
      <c r="R37" s="291"/>
      <c r="T37" s="12"/>
    </row>
    <row r="38" spans="1:20">
      <c r="A38" s="12"/>
      <c r="C38" s="294" t="s">
        <v>573</v>
      </c>
      <c r="D38" s="292">
        <f t="shared" si="15"/>
        <v>0</v>
      </c>
      <c r="E38" s="290" t="str">
        <f>IF(OR(D38-'Finansiniai duomenys'!E46&lt;-0.1,D38-'Finansiniai duomenys'!E46&gt;0.1),"Klaida","Gerai")</f>
        <v>Klaida</v>
      </c>
      <c r="F38" s="291"/>
      <c r="G38" s="291"/>
      <c r="H38" s="291"/>
      <c r="I38" s="291"/>
      <c r="J38" s="291"/>
      <c r="K38" s="291"/>
      <c r="L38" s="291"/>
      <c r="M38" s="313"/>
      <c r="N38" s="291"/>
      <c r="O38" s="291"/>
      <c r="P38" s="291"/>
      <c r="Q38" s="291"/>
      <c r="R38" s="291"/>
      <c r="T38" s="12"/>
    </row>
    <row r="39" spans="1:20" s="297" customFormat="1">
      <c r="A39" s="296"/>
      <c r="B39" s="309"/>
      <c r="C39" s="310" t="s">
        <v>574</v>
      </c>
      <c r="D39" s="311">
        <f t="shared" si="15"/>
        <v>0</v>
      </c>
      <c r="E39" s="290" t="str">
        <f>IF(OR(D39-'Finansiniai duomenys'!E48&lt;-0.1,D39-'Finansiniai duomenys'!E48&gt;0.1),"Klaida","Gerai")</f>
        <v>Klaida</v>
      </c>
      <c r="F39" s="313"/>
      <c r="G39" s="313"/>
      <c r="H39" s="313"/>
      <c r="I39" s="313"/>
      <c r="J39" s="313"/>
      <c r="K39" s="313"/>
      <c r="L39" s="313"/>
      <c r="M39" s="313"/>
      <c r="N39" s="313"/>
      <c r="O39" s="313"/>
      <c r="P39" s="313"/>
      <c r="Q39" s="313"/>
      <c r="R39" s="313"/>
      <c r="T39" s="296"/>
    </row>
    <row r="40" spans="1:20">
      <c r="A40" s="12"/>
      <c r="C40" s="294" t="s">
        <v>575</v>
      </c>
      <c r="D40" s="292">
        <f t="shared" si="15"/>
        <v>0</v>
      </c>
      <c r="E40" s="290" t="str">
        <f>IF(OR(D40-'Finansiniai duomenys'!E110&lt;-0.1,D40-'Finansiniai duomenys'!E110&gt;0.1),"Klaida","Gerai")</f>
        <v>Klaida</v>
      </c>
      <c r="F40" s="289"/>
      <c r="G40" s="289"/>
      <c r="H40" s="289"/>
      <c r="I40" s="289"/>
      <c r="J40" s="289"/>
      <c r="K40" s="289"/>
      <c r="L40" s="289"/>
      <c r="M40" s="289"/>
      <c r="N40" s="289"/>
      <c r="O40" s="289"/>
      <c r="P40" s="289"/>
      <c r="Q40" s="289"/>
      <c r="R40" s="289"/>
      <c r="T40" s="12"/>
    </row>
    <row r="41" spans="1:20">
      <c r="A41" s="12"/>
      <c r="T41" s="12"/>
    </row>
    <row r="42" spans="1:20">
      <c r="A42" s="12"/>
      <c r="T42" s="12"/>
    </row>
    <row r="43" spans="1:20">
      <c r="A43" s="12"/>
      <c r="T43" s="12"/>
    </row>
    <row r="44" spans="1:20" ht="30.6" customHeight="1">
      <c r="A44" s="12"/>
      <c r="C44" s="733" t="s">
        <v>563</v>
      </c>
      <c r="D44" s="734"/>
      <c r="E44" s="734"/>
      <c r="F44" s="734"/>
      <c r="G44" s="729" t="s">
        <v>564</v>
      </c>
      <c r="H44" s="729"/>
      <c r="I44" s="729" t="s">
        <v>564</v>
      </c>
      <c r="J44" s="729"/>
      <c r="K44" s="729" t="s">
        <v>564</v>
      </c>
      <c r="L44" s="729"/>
      <c r="M44" s="729" t="s">
        <v>564</v>
      </c>
      <c r="N44" s="729"/>
      <c r="O44" s="729" t="s">
        <v>564</v>
      </c>
      <c r="P44" s="729"/>
      <c r="Q44" s="729" t="s">
        <v>564</v>
      </c>
      <c r="R44" s="729"/>
      <c r="T44" s="12"/>
    </row>
    <row r="45" spans="1:20" ht="62.45" customHeight="1">
      <c r="A45" s="12"/>
      <c r="C45" s="735" t="s">
        <v>565</v>
      </c>
      <c r="D45" s="736" t="s">
        <v>566</v>
      </c>
      <c r="E45" s="737" t="s">
        <v>567</v>
      </c>
      <c r="F45" s="736" t="s">
        <v>568</v>
      </c>
      <c r="G45" s="715"/>
      <c r="H45" s="716"/>
      <c r="I45" s="715"/>
      <c r="J45" s="716"/>
      <c r="K45" s="715"/>
      <c r="L45" s="716"/>
      <c r="M45" s="715"/>
      <c r="N45" s="716"/>
      <c r="O45" s="715"/>
      <c r="P45" s="716"/>
      <c r="Q45" s="715"/>
      <c r="R45" s="716"/>
      <c r="T45" s="12"/>
    </row>
    <row r="46" spans="1:20" ht="59.45" customHeight="1">
      <c r="A46" s="12"/>
      <c r="C46" s="735"/>
      <c r="D46" s="736"/>
      <c r="E46" s="738"/>
      <c r="F46" s="736"/>
      <c r="G46" s="308" t="s">
        <v>578</v>
      </c>
      <c r="H46" s="308" t="s">
        <v>570</v>
      </c>
      <c r="I46" s="308" t="s">
        <v>578</v>
      </c>
      <c r="J46" s="308" t="s">
        <v>570</v>
      </c>
      <c r="K46" s="308" t="s">
        <v>578</v>
      </c>
      <c r="L46" s="308" t="s">
        <v>570</v>
      </c>
      <c r="M46" s="308" t="s">
        <v>578</v>
      </c>
      <c r="N46" s="308" t="s">
        <v>570</v>
      </c>
      <c r="O46" s="308" t="s">
        <v>578</v>
      </c>
      <c r="P46" s="308" t="s">
        <v>570</v>
      </c>
      <c r="Q46" s="308" t="s">
        <v>578</v>
      </c>
      <c r="R46" s="308" t="s">
        <v>570</v>
      </c>
      <c r="T46" s="12"/>
    </row>
    <row r="47" spans="1:20">
      <c r="A47" s="12"/>
      <c r="C47" s="293" t="s">
        <v>177</v>
      </c>
      <c r="D47" s="292">
        <f>F47+G47+I47+K47+M47+O47+Q47</f>
        <v>0</v>
      </c>
      <c r="E47" s="290" t="str">
        <f>IF(OR(D47-'Finansiniai duomenys'!C72&lt;-0.1,D47-'Finansiniai duomenys'!C72&gt;0.1),"Klaida","Gerai")</f>
        <v>Klaida</v>
      </c>
      <c r="F47" s="289"/>
      <c r="G47" s="289"/>
      <c r="H47" s="289"/>
      <c r="I47" s="289"/>
      <c r="J47" s="289"/>
      <c r="K47" s="289"/>
      <c r="L47" s="289"/>
      <c r="M47" s="289"/>
      <c r="N47" s="289"/>
      <c r="O47" s="289"/>
      <c r="P47" s="289"/>
      <c r="Q47" s="289"/>
      <c r="R47" s="289"/>
      <c r="T47" s="12"/>
    </row>
    <row r="48" spans="1:20">
      <c r="A48" s="12"/>
      <c r="C48" s="294" t="s">
        <v>202</v>
      </c>
      <c r="D48" s="292">
        <f>F48+G48+I48+K48+M48+O48+Q48</f>
        <v>0</v>
      </c>
      <c r="E48" s="290" t="str">
        <f>IF(OR(D48-'Finansiniai duomenys'!C83&lt;-0.1,D48-'Finansiniai duomenys'!C83&gt;0.1),"Klaida","Gerai")</f>
        <v>Klaida</v>
      </c>
      <c r="F48" s="291"/>
      <c r="G48" s="291"/>
      <c r="H48" s="291"/>
      <c r="I48" s="291"/>
      <c r="J48" s="291"/>
      <c r="K48" s="291"/>
      <c r="L48" s="291"/>
      <c r="M48" s="291"/>
      <c r="N48" s="291"/>
      <c r="O48" s="291"/>
      <c r="P48" s="291"/>
      <c r="Q48" s="291"/>
      <c r="R48" s="291"/>
      <c r="T48" s="12"/>
    </row>
    <row r="49" spans="1:20">
      <c r="A49" s="12"/>
      <c r="C49" s="294" t="s">
        <v>206</v>
      </c>
      <c r="D49" s="292">
        <f t="shared" ref="D49:D52" si="28">F49+G49+I49+K49+M49+O49+Q49</f>
        <v>0</v>
      </c>
      <c r="E49" s="290" t="str">
        <f>IF(OR(D49-'Finansiniai duomenys'!C85&lt;-0.1,D49-'Finansiniai duomenys'!C85&gt;0.1),"Klaida","Gerai")</f>
        <v>Gerai</v>
      </c>
      <c r="F49" s="291"/>
      <c r="G49" s="291"/>
      <c r="H49" s="291"/>
      <c r="I49" s="291"/>
      <c r="J49" s="291"/>
      <c r="K49" s="291"/>
      <c r="L49" s="291"/>
      <c r="M49" s="291"/>
      <c r="N49" s="291"/>
      <c r="O49" s="291"/>
      <c r="P49" s="291"/>
      <c r="Q49" s="291"/>
      <c r="R49" s="291"/>
      <c r="T49" s="12"/>
    </row>
    <row r="50" spans="1:20">
      <c r="A50" s="12"/>
      <c r="C50" s="294" t="s">
        <v>579</v>
      </c>
      <c r="D50" s="292">
        <f>F50+G50+I50+K50+M50+O50+Q50</f>
        <v>0</v>
      </c>
      <c r="E50" s="290" t="str">
        <f>IF(OR(D50-('Finansiniai duomenys'!C96+'Finansiniai duomenys'!C87+'Finansiniai duomenys'!C98+'Finansiniai duomenys'!C100)&lt;-0.1,D50-('Finansiniai duomenys'!C96+'Finansiniai duomenys'!C87+'Finansiniai duomenys'!C98+'Finansiniai duomenys'!C100)&gt;0.1),"Klaida","Gerai")</f>
        <v>Klaida</v>
      </c>
      <c r="F50" s="291"/>
      <c r="G50" s="291"/>
      <c r="H50" s="291"/>
      <c r="I50" s="291"/>
      <c r="J50" s="291"/>
      <c r="K50" s="291"/>
      <c r="L50" s="291"/>
      <c r="M50" s="291"/>
      <c r="N50" s="291"/>
      <c r="O50" s="291"/>
      <c r="P50" s="291"/>
      <c r="Q50" s="291"/>
      <c r="R50" s="291"/>
      <c r="T50" s="12"/>
    </row>
    <row r="51" spans="1:20" ht="15" thickBot="1">
      <c r="A51" s="12"/>
      <c r="C51" s="293" t="s">
        <v>580</v>
      </c>
      <c r="D51" s="292">
        <f>F51+G51+I51+K51+M51+O51+Q51</f>
        <v>0</v>
      </c>
      <c r="E51" s="290" t="str">
        <f>IF(OR(D51-('Finansiniai duomenys'!C91+'Finansiniai duomenys'!C94+'Finansiniai duomenys'!C95)&lt;-0.1,D51-('Finansiniai duomenys'!C91+'Finansiniai duomenys'!C95+'Finansiniai duomenys'!C94)&gt;0.1),"Klaida","Gerai")</f>
        <v>Gerai</v>
      </c>
      <c r="F51" s="289"/>
      <c r="G51" s="289"/>
      <c r="H51" s="289"/>
      <c r="I51" s="289"/>
      <c r="J51" s="289"/>
      <c r="K51" s="289"/>
      <c r="L51" s="289"/>
      <c r="M51" s="289"/>
      <c r="N51" s="289"/>
      <c r="O51" s="289"/>
      <c r="P51" s="289"/>
      <c r="Q51" s="289"/>
      <c r="R51" s="289"/>
      <c r="T51" s="12"/>
    </row>
    <row r="52" spans="1:20">
      <c r="A52" s="12"/>
      <c r="C52" s="293" t="s">
        <v>581</v>
      </c>
      <c r="D52" s="292">
        <f t="shared" si="28"/>
        <v>0</v>
      </c>
      <c r="E52" s="290" t="str">
        <f>IF(OR(D52-'Finansiniai duomenys'!C102&lt;-0.1,D52-'Finansiniai duomenys'!C102&gt;0.1),"Klaida","Gerai")</f>
        <v>Klaida</v>
      </c>
      <c r="F52" s="312">
        <f>F48+F49+F50</f>
        <v>0</v>
      </c>
      <c r="G52" s="312">
        <f t="shared" ref="G52:R52" si="29">G48+G49+G50</f>
        <v>0</v>
      </c>
      <c r="H52" s="312">
        <f t="shared" si="29"/>
        <v>0</v>
      </c>
      <c r="I52" s="312">
        <f t="shared" si="29"/>
        <v>0</v>
      </c>
      <c r="J52" s="312">
        <f t="shared" si="29"/>
        <v>0</v>
      </c>
      <c r="K52" s="312">
        <f t="shared" si="29"/>
        <v>0</v>
      </c>
      <c r="L52" s="312">
        <f t="shared" si="29"/>
        <v>0</v>
      </c>
      <c r="M52" s="312">
        <f t="shared" si="29"/>
        <v>0</v>
      </c>
      <c r="N52" s="312">
        <f t="shared" si="29"/>
        <v>0</v>
      </c>
      <c r="O52" s="312">
        <f t="shared" si="29"/>
        <v>0</v>
      </c>
      <c r="P52" s="312">
        <f t="shared" si="29"/>
        <v>0</v>
      </c>
      <c r="Q52" s="312">
        <f t="shared" si="29"/>
        <v>0</v>
      </c>
      <c r="R52" s="312">
        <f t="shared" si="29"/>
        <v>0</v>
      </c>
      <c r="T52" s="12"/>
    </row>
    <row r="53" spans="1:20">
      <c r="A53" s="12"/>
      <c r="G53" s="314"/>
      <c r="T53" s="12"/>
    </row>
    <row r="54" spans="1:20">
      <c r="A54" s="12"/>
      <c r="C54" s="295" t="s">
        <v>134</v>
      </c>
      <c r="F54" s="315" t="str">
        <f t="shared" ref="F54:R54" si="30">IF(ROUND(F47-F52,1)/2=0,"Balansas",F47-F52)</f>
        <v>Balansas</v>
      </c>
      <c r="G54" s="315" t="str">
        <f t="shared" si="30"/>
        <v>Balansas</v>
      </c>
      <c r="H54" s="315" t="str">
        <f t="shared" si="30"/>
        <v>Balansas</v>
      </c>
      <c r="I54" s="315" t="str">
        <f t="shared" si="30"/>
        <v>Balansas</v>
      </c>
      <c r="J54" s="315" t="str">
        <f t="shared" si="30"/>
        <v>Balansas</v>
      </c>
      <c r="K54" s="315" t="str">
        <f t="shared" si="30"/>
        <v>Balansas</v>
      </c>
      <c r="L54" s="315" t="str">
        <f t="shared" si="30"/>
        <v>Balansas</v>
      </c>
      <c r="M54" s="315" t="str">
        <f t="shared" si="30"/>
        <v>Balansas</v>
      </c>
      <c r="N54" s="315" t="str">
        <f t="shared" si="30"/>
        <v>Balansas</v>
      </c>
      <c r="O54" s="315" t="str">
        <f t="shared" si="30"/>
        <v>Balansas</v>
      </c>
      <c r="P54" s="315" t="str">
        <f t="shared" si="30"/>
        <v>Balansas</v>
      </c>
      <c r="Q54" s="315" t="str">
        <f t="shared" si="30"/>
        <v>Balansas</v>
      </c>
      <c r="R54" s="315" t="str">
        <f t="shared" si="30"/>
        <v>Balansas</v>
      </c>
      <c r="T54" s="12"/>
    </row>
    <row r="55" spans="1:20">
      <c r="A55" s="12"/>
      <c r="T55" s="12"/>
    </row>
    <row r="56" spans="1:20" ht="34.9" customHeight="1">
      <c r="A56" s="12"/>
      <c r="C56" s="733" t="s">
        <v>576</v>
      </c>
      <c r="D56" s="734"/>
      <c r="E56" s="734"/>
      <c r="F56" s="734"/>
      <c r="G56" s="729" t="s">
        <v>564</v>
      </c>
      <c r="H56" s="729"/>
      <c r="I56" s="729" t="s">
        <v>564</v>
      </c>
      <c r="J56" s="729"/>
      <c r="K56" s="729" t="s">
        <v>564</v>
      </c>
      <c r="L56" s="729"/>
      <c r="M56" s="729" t="s">
        <v>564</v>
      </c>
      <c r="N56" s="729"/>
      <c r="O56" s="729" t="s">
        <v>564</v>
      </c>
      <c r="P56" s="729"/>
      <c r="Q56" s="729" t="s">
        <v>564</v>
      </c>
      <c r="R56" s="729"/>
      <c r="T56" s="12"/>
    </row>
    <row r="57" spans="1:20" ht="70.150000000000006" customHeight="1">
      <c r="A57" s="12"/>
      <c r="C57" s="735" t="s">
        <v>565</v>
      </c>
      <c r="D57" s="736" t="s">
        <v>566</v>
      </c>
      <c r="E57" s="737" t="s">
        <v>582</v>
      </c>
      <c r="F57" s="736" t="s">
        <v>568</v>
      </c>
      <c r="G57" s="715"/>
      <c r="H57" s="716"/>
      <c r="I57" s="715"/>
      <c r="J57" s="716"/>
      <c r="K57" s="715"/>
      <c r="L57" s="716"/>
      <c r="M57" s="715"/>
      <c r="N57" s="716"/>
      <c r="O57" s="715"/>
      <c r="P57" s="716"/>
      <c r="Q57" s="715"/>
      <c r="R57" s="716"/>
      <c r="T57" s="12"/>
    </row>
    <row r="58" spans="1:20" ht="55.9" customHeight="1">
      <c r="A58" s="12"/>
      <c r="C58" s="735"/>
      <c r="D58" s="736"/>
      <c r="E58" s="738"/>
      <c r="F58" s="736"/>
      <c r="G58" s="308" t="s">
        <v>578</v>
      </c>
      <c r="H58" s="308" t="s">
        <v>570</v>
      </c>
      <c r="I58" s="308" t="s">
        <v>578</v>
      </c>
      <c r="J58" s="308" t="s">
        <v>570</v>
      </c>
      <c r="K58" s="308" t="s">
        <v>578</v>
      </c>
      <c r="L58" s="308" t="s">
        <v>570</v>
      </c>
      <c r="M58" s="308" t="s">
        <v>578</v>
      </c>
      <c r="N58" s="308" t="s">
        <v>570</v>
      </c>
      <c r="O58" s="308" t="s">
        <v>578</v>
      </c>
      <c r="P58" s="308" t="s">
        <v>570</v>
      </c>
      <c r="Q58" s="308" t="s">
        <v>578</v>
      </c>
      <c r="R58" s="308" t="s">
        <v>570</v>
      </c>
      <c r="T58" s="12"/>
    </row>
    <row r="59" spans="1:20">
      <c r="A59" s="12"/>
      <c r="C59" s="293" t="s">
        <v>177</v>
      </c>
      <c r="D59" s="292">
        <f t="shared" ref="D59:D63" si="31">F59+G59+I59+K59+M59+O59+Q59</f>
        <v>0</v>
      </c>
      <c r="E59" s="290" t="str">
        <f>IF(OR(D59-'Finansiniai duomenys'!E72&lt;-0.1,D59-'Finansiniai duomenys'!E72&gt;0.1),"Klaida","Gerai")</f>
        <v>Klaida</v>
      </c>
      <c r="F59" s="289"/>
      <c r="G59" s="289"/>
      <c r="H59" s="289"/>
      <c r="I59" s="289"/>
      <c r="J59" s="289"/>
      <c r="K59" s="289"/>
      <c r="L59" s="289"/>
      <c r="M59" s="289"/>
      <c r="N59" s="289"/>
      <c r="O59" s="289"/>
      <c r="P59" s="289"/>
      <c r="Q59" s="289"/>
      <c r="R59" s="289"/>
      <c r="T59" s="12"/>
    </row>
    <row r="60" spans="1:20">
      <c r="A60" s="12"/>
      <c r="C60" s="294" t="s">
        <v>202</v>
      </c>
      <c r="D60" s="292">
        <f t="shared" si="31"/>
        <v>0</v>
      </c>
      <c r="E60" s="290" t="str">
        <f>IF(OR(D60-'Finansiniai duomenys'!E83&lt;-0.1,D60-'Finansiniai duomenys'!E83&gt;0.1),"Klaida","Gerai")</f>
        <v>Klaida</v>
      </c>
      <c r="F60" s="291"/>
      <c r="G60" s="291"/>
      <c r="H60" s="291"/>
      <c r="I60" s="291"/>
      <c r="J60" s="291"/>
      <c r="K60" s="291"/>
      <c r="L60" s="291"/>
      <c r="M60" s="291"/>
      <c r="N60" s="291"/>
      <c r="O60" s="291"/>
      <c r="P60" s="291"/>
      <c r="Q60" s="291"/>
      <c r="R60" s="291"/>
      <c r="T60" s="12"/>
    </row>
    <row r="61" spans="1:20">
      <c r="A61" s="12"/>
      <c r="C61" s="294" t="s">
        <v>206</v>
      </c>
      <c r="D61" s="292">
        <f>F61+G61+I61+K61+M61+O61+Q61</f>
        <v>0</v>
      </c>
      <c r="E61" s="290" t="str">
        <f>IF(OR(D61-'Finansiniai duomenys'!E85&lt;-0.1,D61-'Finansiniai duomenys'!E85&gt;0.1),"Klaida","Gerai")</f>
        <v>Gerai</v>
      </c>
      <c r="F61" s="291"/>
      <c r="G61" s="291"/>
      <c r="H61" s="291"/>
      <c r="I61" s="291"/>
      <c r="J61" s="291"/>
      <c r="K61" s="291"/>
      <c r="L61" s="291"/>
      <c r="M61" s="291"/>
      <c r="N61" s="291"/>
      <c r="O61" s="291"/>
      <c r="P61" s="291"/>
      <c r="Q61" s="291"/>
      <c r="R61" s="291"/>
      <c r="T61" s="12"/>
    </row>
    <row r="62" spans="1:20">
      <c r="A62" s="12"/>
      <c r="C62" s="294" t="s">
        <v>579</v>
      </c>
      <c r="D62" s="292">
        <f>F62+G62+I62+K62+M62+O62+Q62</f>
        <v>0</v>
      </c>
      <c r="E62" s="290" t="str">
        <f>IF(OR(D62-('Finansiniai duomenys'!E96+'Finansiniai duomenys'!E87+'Finansiniai duomenys'!E98+'Finansiniai duomenys'!E100)&lt;-0.1,D62-('Finansiniai duomenys'!E96+'Finansiniai duomenys'!E87+'Finansiniai duomenys'!E98+'Finansiniai duomenys'!E100)&gt;0.1),"Klaida","Gerai")</f>
        <v>Klaida</v>
      </c>
      <c r="F62" s="291"/>
      <c r="G62" s="291"/>
      <c r="H62" s="291"/>
      <c r="I62" s="291"/>
      <c r="J62" s="291"/>
      <c r="K62" s="291"/>
      <c r="L62" s="291"/>
      <c r="M62" s="291"/>
      <c r="N62" s="291"/>
      <c r="O62" s="291"/>
      <c r="P62" s="291"/>
      <c r="Q62" s="291"/>
      <c r="R62" s="291"/>
      <c r="T62" s="12"/>
    </row>
    <row r="63" spans="1:20" ht="15" thickBot="1">
      <c r="A63" s="12"/>
      <c r="C63" s="293" t="s">
        <v>580</v>
      </c>
      <c r="D63" s="292">
        <f t="shared" si="31"/>
        <v>0</v>
      </c>
      <c r="E63" s="290" t="str">
        <f>IF(OR(D63-('Finansiniai duomenys'!E91+'Finansiniai duomenys'!E94+'Finansiniai duomenys'!E95)&lt;-0.1,D63-('Finansiniai duomenys'!E91+'Finansiniai duomenys'!E94+'Finansiniai duomenys'!E95)&gt;0.1),"Klaida","Gerai")</f>
        <v>Gerai</v>
      </c>
      <c r="F63" s="289"/>
      <c r="G63" s="289"/>
      <c r="H63" s="289"/>
      <c r="I63" s="289"/>
      <c r="J63" s="289"/>
      <c r="K63" s="289"/>
      <c r="L63" s="289"/>
      <c r="M63" s="289"/>
      <c r="N63" s="289"/>
      <c r="O63" s="289"/>
      <c r="P63" s="289"/>
      <c r="Q63" s="289"/>
      <c r="R63" s="289"/>
      <c r="T63" s="12"/>
    </row>
    <row r="64" spans="1:20">
      <c r="A64" s="12"/>
      <c r="C64" s="293" t="s">
        <v>581</v>
      </c>
      <c r="D64" s="292">
        <f>F64+G64+I64+K64+M64+O64+Q64</f>
        <v>0</v>
      </c>
      <c r="E64" s="290" t="str">
        <f>IF(OR(D64-'Finansiniai duomenys'!E102&lt;-0.1,D64-'Finansiniai duomenys'!E102&gt;0.1),"Klaida","Gerai")</f>
        <v>Klaida</v>
      </c>
      <c r="F64" s="312">
        <f>F60+F61+F62</f>
        <v>0</v>
      </c>
      <c r="G64" s="312">
        <f t="shared" ref="G64:R64" si="32">G60+G61+G62</f>
        <v>0</v>
      </c>
      <c r="H64" s="312">
        <f t="shared" si="32"/>
        <v>0</v>
      </c>
      <c r="I64" s="312">
        <f t="shared" si="32"/>
        <v>0</v>
      </c>
      <c r="J64" s="312">
        <f t="shared" si="32"/>
        <v>0</v>
      </c>
      <c r="K64" s="312">
        <f t="shared" si="32"/>
        <v>0</v>
      </c>
      <c r="L64" s="312">
        <f t="shared" si="32"/>
        <v>0</v>
      </c>
      <c r="M64" s="312">
        <f t="shared" si="32"/>
        <v>0</v>
      </c>
      <c r="N64" s="312">
        <f t="shared" si="32"/>
        <v>0</v>
      </c>
      <c r="O64" s="312">
        <f t="shared" si="32"/>
        <v>0</v>
      </c>
      <c r="P64" s="312">
        <f t="shared" si="32"/>
        <v>0</v>
      </c>
      <c r="Q64" s="312">
        <f t="shared" si="32"/>
        <v>0</v>
      </c>
      <c r="R64" s="312">
        <f t="shared" si="32"/>
        <v>0</v>
      </c>
      <c r="T64" s="12"/>
    </row>
    <row r="65" spans="1:21">
      <c r="A65" s="12"/>
      <c r="G65" s="314"/>
      <c r="T65" s="12"/>
    </row>
    <row r="66" spans="1:21">
      <c r="A66" s="12"/>
      <c r="C66" s="295" t="s">
        <v>134</v>
      </c>
      <c r="F66" s="315" t="str">
        <f t="shared" ref="F66:R66" si="33">IF(ROUND(F59-F64,1)/2=0,"Balansas",F59-F64)</f>
        <v>Balansas</v>
      </c>
      <c r="G66" s="315" t="str">
        <f t="shared" si="33"/>
        <v>Balansas</v>
      </c>
      <c r="H66" s="315" t="str">
        <f t="shared" si="33"/>
        <v>Balansas</v>
      </c>
      <c r="I66" s="315" t="str">
        <f t="shared" si="33"/>
        <v>Balansas</v>
      </c>
      <c r="J66" s="315" t="str">
        <f t="shared" si="33"/>
        <v>Balansas</v>
      </c>
      <c r="K66" s="315" t="str">
        <f t="shared" si="33"/>
        <v>Balansas</v>
      </c>
      <c r="L66" s="315" t="str">
        <f t="shared" si="33"/>
        <v>Balansas</v>
      </c>
      <c r="M66" s="315" t="str">
        <f t="shared" si="33"/>
        <v>Balansas</v>
      </c>
      <c r="N66" s="315" t="str">
        <f t="shared" si="33"/>
        <v>Balansas</v>
      </c>
      <c r="O66" s="315" t="str">
        <f t="shared" si="33"/>
        <v>Balansas</v>
      </c>
      <c r="P66" s="315" t="str">
        <f t="shared" si="33"/>
        <v>Balansas</v>
      </c>
      <c r="Q66" s="315" t="str">
        <f t="shared" si="33"/>
        <v>Balansas</v>
      </c>
      <c r="R66" s="315" t="str">
        <f t="shared" si="33"/>
        <v>Balansas</v>
      </c>
      <c r="T66" s="12"/>
    </row>
    <row r="67" spans="1:21">
      <c r="A67" s="12"/>
      <c r="T67" s="12"/>
    </row>
    <row r="68" spans="1:21">
      <c r="A68" s="12"/>
      <c r="T68" s="12"/>
    </row>
    <row r="69" spans="1:21">
      <c r="A69" s="12"/>
      <c r="E69" s="316" t="s">
        <v>276</v>
      </c>
      <c r="F69" s="317"/>
      <c r="G69" s="317"/>
      <c r="H69" s="317"/>
      <c r="I69" s="317"/>
      <c r="J69" s="318"/>
      <c r="T69" s="12"/>
    </row>
    <row r="70" spans="1:21">
      <c r="A70" s="12"/>
      <c r="E70" s="319" t="s">
        <v>530</v>
      </c>
      <c r="H70" s="717" t="s">
        <v>583</v>
      </c>
      <c r="I70" s="717"/>
      <c r="J70" s="718"/>
      <c r="T70" s="12"/>
    </row>
    <row r="71" spans="1:21" ht="51" customHeight="1">
      <c r="A71" s="12"/>
      <c r="E71" s="319"/>
      <c r="H71" s="719"/>
      <c r="I71" s="719"/>
      <c r="J71" s="720"/>
      <c r="T71" s="12"/>
    </row>
    <row r="72" spans="1:21">
      <c r="A72" s="12"/>
      <c r="E72" s="329" t="s">
        <v>284</v>
      </c>
      <c r="H72" s="721"/>
      <c r="I72" s="721"/>
      <c r="J72" s="722"/>
      <c r="T72" s="12"/>
    </row>
    <row r="73" spans="1:21">
      <c r="A73" s="12"/>
      <c r="E73" s="319" t="s">
        <v>286</v>
      </c>
      <c r="H73" s="723"/>
      <c r="I73" s="723"/>
      <c r="J73" s="724"/>
      <c r="T73" s="12"/>
    </row>
    <row r="74" spans="1:21">
      <c r="A74" s="12"/>
      <c r="E74" s="319" t="s">
        <v>288</v>
      </c>
      <c r="H74" s="727" t="s">
        <v>289</v>
      </c>
      <c r="I74" s="727"/>
      <c r="J74" s="728"/>
      <c r="T74" s="12"/>
    </row>
    <row r="75" spans="1:21">
      <c r="A75" s="12"/>
      <c r="E75" s="319" t="s">
        <v>292</v>
      </c>
      <c r="H75" s="725" t="s">
        <v>293</v>
      </c>
      <c r="I75" s="725"/>
      <c r="J75" s="726"/>
      <c r="T75" s="12"/>
    </row>
    <row r="76" spans="1:21" ht="19.5" customHeight="1">
      <c r="A76" s="12"/>
      <c r="E76" s="320" t="s">
        <v>532</v>
      </c>
      <c r="F76" s="321"/>
      <c r="G76" s="321"/>
      <c r="H76" s="713"/>
      <c r="I76" s="713"/>
      <c r="J76" s="714"/>
      <c r="T76" s="12"/>
    </row>
    <row r="77" spans="1:21">
      <c r="A77" s="12"/>
      <c r="T77" s="12"/>
    </row>
    <row r="78" spans="1:21">
      <c r="A78" s="12"/>
      <c r="B78" s="298"/>
      <c r="C78" s="298"/>
      <c r="D78" s="298"/>
      <c r="E78" s="298"/>
      <c r="F78" s="298"/>
      <c r="G78" s="298"/>
      <c r="H78" s="298"/>
      <c r="I78" s="298"/>
      <c r="J78" s="298"/>
      <c r="K78" s="298"/>
      <c r="L78" s="298"/>
      <c r="M78" s="298"/>
      <c r="N78" s="298"/>
      <c r="O78" s="298"/>
      <c r="P78" s="298"/>
      <c r="Q78" s="298"/>
      <c r="R78" s="298"/>
      <c r="S78" s="12"/>
      <c r="T78" s="12"/>
      <c r="U78" s="12"/>
    </row>
    <row r="79" spans="1:21" hidden="1">
      <c r="A79" s="12"/>
      <c r="T79" s="12"/>
    </row>
    <row r="80" spans="1:21" hidden="1">
      <c r="A80" s="12"/>
      <c r="T80" s="12"/>
    </row>
    <row r="81" spans="1:1" hidden="1">
      <c r="A81" s="12"/>
    </row>
    <row r="82" spans="1:1"/>
    <row r="1048546"/>
    <row r="1048561"/>
    <row r="1048562"/>
    <row r="1048563"/>
  </sheetData>
  <sheetProtection selectLockedCells="1"/>
  <mergeCells count="83">
    <mergeCell ref="C29:C30"/>
    <mergeCell ref="D29:D30"/>
    <mergeCell ref="F29:F30"/>
    <mergeCell ref="G29:H29"/>
    <mergeCell ref="E29:E30"/>
    <mergeCell ref="I56:J56"/>
    <mergeCell ref="K56:L56"/>
    <mergeCell ref="I45:J45"/>
    <mergeCell ref="K45:L45"/>
    <mergeCell ref="M9:Q9"/>
    <mergeCell ref="M12:N12"/>
    <mergeCell ref="O12:P12"/>
    <mergeCell ref="Q12:R12"/>
    <mergeCell ref="M28:N28"/>
    <mergeCell ref="O28:P28"/>
    <mergeCell ref="Q28:R28"/>
    <mergeCell ref="Q44:R44"/>
    <mergeCell ref="Q13:R13"/>
    <mergeCell ref="Q29:R29"/>
    <mergeCell ref="I44:J44"/>
    <mergeCell ref="K44:L44"/>
    <mergeCell ref="E45:E46"/>
    <mergeCell ref="D45:D46"/>
    <mergeCell ref="C45:C46"/>
    <mergeCell ref="Q57:R57"/>
    <mergeCell ref="C57:C58"/>
    <mergeCell ref="D57:D58"/>
    <mergeCell ref="F57:F58"/>
    <mergeCell ref="G57:H57"/>
    <mergeCell ref="I57:J57"/>
    <mergeCell ref="E57:E58"/>
    <mergeCell ref="Q56:R56"/>
    <mergeCell ref="C56:F56"/>
    <mergeCell ref="M45:N45"/>
    <mergeCell ref="F45:F46"/>
    <mergeCell ref="Q45:R45"/>
    <mergeCell ref="G56:H56"/>
    <mergeCell ref="C28:F28"/>
    <mergeCell ref="C12:F12"/>
    <mergeCell ref="M44:N44"/>
    <mergeCell ref="O44:P44"/>
    <mergeCell ref="M13:N13"/>
    <mergeCell ref="O13:P13"/>
    <mergeCell ref="M29:N29"/>
    <mergeCell ref="O29:P29"/>
    <mergeCell ref="C13:C14"/>
    <mergeCell ref="D13:D14"/>
    <mergeCell ref="F13:F14"/>
    <mergeCell ref="G13:H13"/>
    <mergeCell ref="G12:H12"/>
    <mergeCell ref="E13:E14"/>
    <mergeCell ref="C44:F44"/>
    <mergeCell ref="G44:H44"/>
    <mergeCell ref="H3:L3"/>
    <mergeCell ref="H4:L4"/>
    <mergeCell ref="H5:L5"/>
    <mergeCell ref="K13:L13"/>
    <mergeCell ref="K29:L29"/>
    <mergeCell ref="I13:J13"/>
    <mergeCell ref="I29:J29"/>
    <mergeCell ref="G7:K7"/>
    <mergeCell ref="G8:K8"/>
    <mergeCell ref="I28:J28"/>
    <mergeCell ref="K28:L28"/>
    <mergeCell ref="I12:J12"/>
    <mergeCell ref="K12:L12"/>
    <mergeCell ref="G28:H28"/>
    <mergeCell ref="N3:P4"/>
    <mergeCell ref="C4:E5"/>
    <mergeCell ref="C7:E10"/>
    <mergeCell ref="H76:J76"/>
    <mergeCell ref="O45:P45"/>
    <mergeCell ref="H70:J71"/>
    <mergeCell ref="H72:J72"/>
    <mergeCell ref="H73:J73"/>
    <mergeCell ref="H75:J75"/>
    <mergeCell ref="H74:J74"/>
    <mergeCell ref="K57:L57"/>
    <mergeCell ref="M57:N57"/>
    <mergeCell ref="O57:P57"/>
    <mergeCell ref="M56:N56"/>
    <mergeCell ref="O56:P56"/>
    <mergeCell ref="G45:H45"/>
  </mergeCells>
  <conditionalFormatting sqref="E15:E28 E31:E44 E47:E56 E59:E64">
    <cfRule type="cellIs" dxfId="17" priority="15" operator="equal">
      <formula>"Klaida"</formula>
    </cfRule>
    <cfRule type="containsText" dxfId="16" priority="16" operator="containsText" text="Gerai">
      <formula>NOT(ISERROR(SEARCH("Gerai",E15)))</formula>
    </cfRule>
    <cfRule type="containsText" dxfId="15" priority="17" operator="containsText" text="Finansiniai">
      <formula>NOT(ISERROR(SEARCH("Finansiniai",E15)))</formula>
    </cfRule>
  </conditionalFormatting>
  <conditionalFormatting sqref="F17:R17">
    <cfRule type="containsText" dxfId="14" priority="7" operator="containsText" text="Gerai">
      <formula>NOT(ISERROR(SEARCH("Gerai",F17)))</formula>
    </cfRule>
    <cfRule type="containsText" dxfId="13" priority="8" operator="containsText" text="Finansiniai">
      <formula>NOT(ISERROR(SEARCH("Finansiniai",F17)))</formula>
    </cfRule>
  </conditionalFormatting>
  <conditionalFormatting sqref="F20:R20">
    <cfRule type="containsText" dxfId="12" priority="5" operator="containsText" text="Gerai">
      <formula>NOT(ISERROR(SEARCH("Gerai",F20)))</formula>
    </cfRule>
    <cfRule type="containsText" dxfId="11" priority="6" operator="containsText" text="Finansiniai">
      <formula>NOT(ISERROR(SEARCH("Finansiniai",F20)))</formula>
    </cfRule>
  </conditionalFormatting>
  <conditionalFormatting sqref="F33:R33">
    <cfRule type="containsText" dxfId="10" priority="3" operator="containsText" text="Gerai">
      <formula>NOT(ISERROR(SEARCH("Gerai",F33)))</formula>
    </cfRule>
    <cfRule type="containsText" dxfId="9" priority="4" operator="containsText" text="Finansiniai">
      <formula>NOT(ISERROR(SEARCH("Finansiniai",F33)))</formula>
    </cfRule>
  </conditionalFormatting>
  <conditionalFormatting sqref="F36:R36">
    <cfRule type="containsText" dxfId="8" priority="1" operator="containsText" text="Gerai">
      <formula>NOT(ISERROR(SEARCH("Gerai",F36)))</formula>
    </cfRule>
    <cfRule type="containsText" dxfId="7" priority="2" operator="containsText" text="Finansiniai">
      <formula>NOT(ISERROR(SEARCH("Finansiniai",F36)))</formula>
    </cfRule>
  </conditionalFormatting>
  <conditionalFormatting sqref="F52:R52">
    <cfRule type="containsText" dxfId="6" priority="11" operator="containsText" text="Gerai">
      <formula>NOT(ISERROR(SEARCH("Gerai",F52)))</formula>
    </cfRule>
    <cfRule type="containsText" dxfId="5" priority="12" operator="containsText" text="Finansiniai">
      <formula>NOT(ISERROR(SEARCH("Finansiniai",F52)))</formula>
    </cfRule>
  </conditionalFormatting>
  <conditionalFormatting sqref="F54:R54">
    <cfRule type="expression" dxfId="4" priority="10">
      <formula>F54&lt;&gt;"Balansas"</formula>
    </cfRule>
  </conditionalFormatting>
  <conditionalFormatting sqref="F64:R64">
    <cfRule type="containsText" dxfId="3" priority="13" operator="containsText" text="Gerai">
      <formula>NOT(ISERROR(SEARCH("Gerai",F64)))</formula>
    </cfRule>
    <cfRule type="containsText" dxfId="2" priority="14" operator="containsText" text="Finansiniai">
      <formula>NOT(ISERROR(SEARCH("Finansiniai",F64)))</formula>
    </cfRule>
  </conditionalFormatting>
  <conditionalFormatting sqref="F66:R66">
    <cfRule type="expression" dxfId="1" priority="9">
      <formula>F66&lt;&gt;"Balansas"</formula>
    </cfRule>
  </conditionalFormatting>
  <dataValidations count="3">
    <dataValidation type="list" allowBlank="1" showInputMessage="1" showErrorMessage="1" sqref="L7:L9" xr:uid="{D1B07ECA-29AB-4B6D-8389-74C3E219AE6A}">
      <formula1>$U$2:$U$3</formula1>
    </dataValidation>
    <dataValidation allowBlank="1" showInputMessage="1" showErrorMessage="1" promptTitle="Pastaba" prompt="Specialiojo įpareigojimo pavadinimas" sqref="Q13 G13 I13 K13 M13 O13 G29 I29 K29 M29 O29 Q29 G45 I45 K45 M45 O45 Q45 G57 I57 K57 M57 O57 Q57" xr:uid="{04BCD855-5859-4761-B5C0-BE2663116805}"/>
    <dataValidation allowBlank="1" showInputMessage="1" showErrorMessage="1" prompt="Šie duomenys reikalingi tuo atveju, jeigu apibendrintą ataskaitą rengiantys asmenys norėtų pasitikslinti / sužinoti daugiau informacijos apie įmonės veiklos rezultatus." sqref="H75:J75" xr:uid="{B6DF3F3D-C627-410D-A761-E6A46EB0D97F}"/>
  </dataValidations>
  <pageMargins left="0.70866141732283472" right="0.70866141732283472" top="0.74803149606299213" bottom="0.74803149606299213" header="0.31496062992125984" footer="0.31496062992125984"/>
  <pageSetup scale="32" fitToHeight="2"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7EAB77A-795F-4C86-BE44-0EE25210AEB8}">
          <x14:formula1>
            <xm:f>'Finansiniai duomenys'!$R$2:$R$232</xm:f>
          </x14:formula1>
          <xm:sqref>H3:L3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0FDF6-2D48-4678-806F-B8DA200A9C83}">
  <sheetPr>
    <tabColor theme="4" tint="0.59999389629810485"/>
  </sheetPr>
  <dimension ref="B1:O136"/>
  <sheetViews>
    <sheetView showGridLines="0" zoomScaleNormal="100" zoomScaleSheetLayoutView="100" zoomScalePageLayoutView="60" workbookViewId="0">
      <selection activeCell="C6" sqref="C6:E6"/>
    </sheetView>
  </sheetViews>
  <sheetFormatPr defaultColWidth="9.140625" defaultRowHeight="12"/>
  <cols>
    <col min="1" max="1" width="1.7109375" style="29" customWidth="1"/>
    <col min="2" max="2" width="61.7109375" style="29" customWidth="1"/>
    <col min="3" max="5" width="24.28515625" style="29" customWidth="1"/>
    <col min="6" max="6" width="6.42578125" style="29" customWidth="1"/>
    <col min="7" max="8" width="9.140625" style="29" customWidth="1"/>
    <col min="9" max="10" width="9.140625" style="29" hidden="1" customWidth="1"/>
    <col min="11" max="11" width="28.28515625" style="29" hidden="1" customWidth="1"/>
    <col min="12" max="12" width="23.42578125" style="29" hidden="1" customWidth="1"/>
    <col min="13" max="14" width="12.7109375" style="29" hidden="1" customWidth="1"/>
    <col min="15" max="15" width="31.42578125" style="29" hidden="1" customWidth="1"/>
    <col min="16" max="17" width="0" style="29" hidden="1" customWidth="1"/>
    <col min="18" max="16384" width="9.140625" style="29"/>
  </cols>
  <sheetData>
    <row r="1" spans="2:15" ht="9.6" customHeight="1" thickBot="1"/>
    <row r="2" spans="2:15" ht="41.25" customHeight="1">
      <c r="B2" s="254"/>
      <c r="C2" s="255"/>
      <c r="D2" s="741" t="s">
        <v>453</v>
      </c>
      <c r="E2" s="742"/>
      <c r="J2" s="29">
        <v>1</v>
      </c>
      <c r="K2" s="286" t="s">
        <v>584</v>
      </c>
      <c r="L2" s="287">
        <v>304148387</v>
      </c>
      <c r="M2" s="285" t="s">
        <v>24</v>
      </c>
      <c r="N2" s="285" t="s">
        <v>77</v>
      </c>
      <c r="O2" s="285" t="s">
        <v>77</v>
      </c>
    </row>
    <row r="3" spans="2:15" ht="29.45" customHeight="1">
      <c r="B3" s="256"/>
      <c r="C3" s="257"/>
      <c r="D3" s="324" t="s">
        <v>585</v>
      </c>
      <c r="E3" s="325"/>
      <c r="K3" s="288" t="s">
        <v>586</v>
      </c>
      <c r="L3" s="288">
        <v>303042623</v>
      </c>
      <c r="M3" s="285" t="s">
        <v>24</v>
      </c>
      <c r="N3" s="288" t="s">
        <v>124</v>
      </c>
      <c r="O3" s="288" t="s">
        <v>124</v>
      </c>
    </row>
    <row r="4" spans="2:15" ht="14.25" customHeight="1">
      <c r="B4" s="577" t="s">
        <v>587</v>
      </c>
      <c r="C4" s="578"/>
      <c r="D4" s="578"/>
      <c r="E4" s="579"/>
      <c r="K4" s="288" t="s">
        <v>588</v>
      </c>
      <c r="L4" s="288">
        <v>304923194</v>
      </c>
      <c r="M4" s="285" t="s">
        <v>24</v>
      </c>
      <c r="N4" s="288" t="s">
        <v>589</v>
      </c>
      <c r="O4" s="288" t="s">
        <v>589</v>
      </c>
    </row>
    <row r="5" spans="2:15" ht="14.25" customHeight="1">
      <c r="B5" s="258"/>
      <c r="C5" s="259"/>
      <c r="D5" s="259"/>
      <c r="E5" s="260"/>
      <c r="K5" s="288" t="s">
        <v>590</v>
      </c>
      <c r="L5" s="288">
        <v>300073802</v>
      </c>
      <c r="M5" s="285" t="s">
        <v>24</v>
      </c>
      <c r="N5" s="288" t="s">
        <v>591</v>
      </c>
      <c r="O5" s="288"/>
    </row>
    <row r="6" spans="2:15" ht="18">
      <c r="B6" s="144" t="s">
        <v>14</v>
      </c>
      <c r="C6" s="580"/>
      <c r="D6" s="580"/>
      <c r="E6" s="581"/>
      <c r="K6" s="29" t="s">
        <v>592</v>
      </c>
      <c r="L6" s="29">
        <v>183204042</v>
      </c>
      <c r="M6" s="39" t="s">
        <v>24</v>
      </c>
      <c r="N6" s="39" t="s">
        <v>591</v>
      </c>
    </row>
    <row r="7" spans="2:15">
      <c r="B7" s="145" t="s">
        <v>414</v>
      </c>
      <c r="C7" s="572" t="str">
        <f>IFERROR(VLOOKUP(C6,$K$2:$M$6,3,FALSE),"")</f>
        <v/>
      </c>
      <c r="D7" s="572"/>
      <c r="E7" s="573"/>
      <c r="M7" s="39"/>
      <c r="N7" s="39"/>
      <c r="O7" s="39"/>
    </row>
    <row r="8" spans="2:15">
      <c r="B8" s="146" t="s">
        <v>23</v>
      </c>
      <c r="C8" s="572" t="str">
        <f>IFERROR(VLOOKUP(C6,$K$2:$L$6,2,FALSE),"")</f>
        <v/>
      </c>
      <c r="D8" s="572"/>
      <c r="E8" s="573"/>
      <c r="O8" s="39"/>
    </row>
    <row r="9" spans="2:15" ht="12" customHeight="1">
      <c r="B9" s="146" t="s">
        <v>428</v>
      </c>
      <c r="C9" s="134"/>
      <c r="D9" s="134"/>
      <c r="E9" s="261"/>
      <c r="K9" s="39"/>
      <c r="L9" s="39"/>
    </row>
    <row r="10" spans="2:15" ht="12" customHeight="1">
      <c r="B10" s="146" t="s">
        <v>430</v>
      </c>
      <c r="C10" s="739"/>
      <c r="D10" s="739"/>
      <c r="E10" s="740"/>
    </row>
    <row r="11" spans="2:15" ht="12" customHeight="1">
      <c r="B11" s="146" t="s">
        <v>431</v>
      </c>
      <c r="C11" s="743"/>
      <c r="D11" s="743"/>
      <c r="E11" s="744"/>
      <c r="K11" s="39"/>
      <c r="L11" s="39"/>
    </row>
    <row r="12" spans="2:15" ht="12" customHeight="1">
      <c r="B12" s="146"/>
      <c r="C12" s="34"/>
      <c r="D12" s="34"/>
      <c r="E12" s="147"/>
      <c r="K12" s="39"/>
      <c r="L12" s="39"/>
    </row>
    <row r="13" spans="2:15" ht="12" customHeight="1">
      <c r="B13" s="146"/>
      <c r="C13" s="576" t="s">
        <v>38</v>
      </c>
      <c r="D13" s="754"/>
      <c r="E13" s="755"/>
    </row>
    <row r="14" spans="2:15" ht="12" customHeight="1">
      <c r="B14" s="146" t="s">
        <v>41</v>
      </c>
      <c r="C14" s="586" t="s">
        <v>42</v>
      </c>
      <c r="D14" s="586"/>
      <c r="E14" s="148" t="s">
        <v>43</v>
      </c>
    </row>
    <row r="15" spans="2:15" ht="12" customHeight="1">
      <c r="B15" s="149" t="s">
        <v>47</v>
      </c>
      <c r="C15" s="587"/>
      <c r="D15" s="759"/>
      <c r="E15" s="150"/>
      <c r="M15" s="39"/>
      <c r="N15" s="39"/>
    </row>
    <row r="16" spans="2:15" ht="12" customHeight="1">
      <c r="B16" s="149" t="s">
        <v>51</v>
      </c>
      <c r="C16" s="587"/>
      <c r="D16" s="759"/>
      <c r="E16" s="150"/>
      <c r="O16" s="39"/>
    </row>
    <row r="17" spans="2:15" ht="12" customHeight="1">
      <c r="B17" s="149" t="s">
        <v>53</v>
      </c>
      <c r="C17" s="587"/>
      <c r="D17" s="759"/>
      <c r="E17" s="150"/>
      <c r="M17" s="39"/>
      <c r="N17" s="39"/>
    </row>
    <row r="18" spans="2:15" ht="12" customHeight="1">
      <c r="B18" s="149" t="s">
        <v>57</v>
      </c>
      <c r="C18" s="587"/>
      <c r="D18" s="759"/>
      <c r="E18" s="150"/>
      <c r="M18" s="39"/>
      <c r="N18" s="39"/>
      <c r="O18" s="39"/>
    </row>
    <row r="19" spans="2:15" ht="12" customHeight="1">
      <c r="B19" s="149" t="s">
        <v>60</v>
      </c>
      <c r="C19" s="587"/>
      <c r="D19" s="759"/>
      <c r="E19" s="150"/>
      <c r="M19" s="39"/>
      <c r="N19" s="39"/>
      <c r="O19" s="39"/>
    </row>
    <row r="20" spans="2:15" ht="12" customHeight="1">
      <c r="B20" s="149" t="s">
        <v>64</v>
      </c>
      <c r="C20" s="606" t="s">
        <v>65</v>
      </c>
      <c r="D20" s="757"/>
      <c r="E20" s="262">
        <f>100%-SUM(E15:E19)</f>
        <v>1</v>
      </c>
      <c r="M20" s="39"/>
      <c r="N20" s="39"/>
      <c r="O20" s="39"/>
    </row>
    <row r="21" spans="2:15" ht="13.5" customHeight="1">
      <c r="B21" s="149"/>
      <c r="C21" s="69"/>
      <c r="D21" s="69"/>
      <c r="E21" s="152"/>
      <c r="M21" s="39"/>
      <c r="N21" s="39"/>
      <c r="O21" s="39"/>
    </row>
    <row r="22" spans="2:15">
      <c r="B22" s="146" t="s">
        <v>593</v>
      </c>
      <c r="C22" s="745" t="str">
        <f>IFERROR(VLOOKUP(C6,$K$2:$O$5,4,FALSE),"")</f>
        <v/>
      </c>
      <c r="D22" s="745"/>
      <c r="E22" s="746"/>
      <c r="O22" s="39"/>
    </row>
    <row r="23" spans="2:15" ht="12.75" customHeight="1">
      <c r="B23" s="146"/>
      <c r="C23" s="69"/>
      <c r="D23" s="69"/>
      <c r="E23" s="152"/>
      <c r="M23" s="39"/>
      <c r="N23" s="39"/>
    </row>
    <row r="24" spans="2:15" ht="26.25" customHeight="1">
      <c r="B24" s="146"/>
      <c r="C24" s="562" t="s">
        <v>84</v>
      </c>
      <c r="D24" s="562"/>
      <c r="E24" s="563"/>
      <c r="O24" s="39"/>
    </row>
    <row r="25" spans="2:15">
      <c r="B25" s="157"/>
      <c r="C25" s="596"/>
      <c r="D25" s="596"/>
      <c r="E25" s="597"/>
      <c r="M25" s="39"/>
      <c r="N25" s="39"/>
      <c r="O25" s="39"/>
    </row>
    <row r="26" spans="2:15">
      <c r="B26" s="157"/>
      <c r="C26" s="598" t="s">
        <v>91</v>
      </c>
      <c r="D26" s="598"/>
      <c r="E26" s="599"/>
      <c r="M26" s="39"/>
      <c r="N26" s="39"/>
      <c r="O26" s="39"/>
    </row>
    <row r="27" spans="2:15" ht="27" customHeight="1" thickBot="1">
      <c r="B27" s="158" t="s">
        <v>93</v>
      </c>
      <c r="C27" s="208" t="s">
        <v>94</v>
      </c>
      <c r="D27" s="208"/>
      <c r="E27" s="209" t="s">
        <v>95</v>
      </c>
      <c r="M27" s="39"/>
      <c r="N27" s="39"/>
      <c r="O27" s="39"/>
    </row>
    <row r="28" spans="2:15">
      <c r="B28" s="160" t="s">
        <v>97</v>
      </c>
      <c r="C28" s="1"/>
      <c r="D28" s="33"/>
      <c r="E28" s="263"/>
      <c r="M28" s="39"/>
      <c r="N28" s="39"/>
      <c r="O28" s="39"/>
    </row>
    <row r="29" spans="2:15">
      <c r="B29" s="160" t="s">
        <v>100</v>
      </c>
      <c r="C29" s="2"/>
      <c r="D29" s="33"/>
      <c r="E29" s="264"/>
      <c r="M29" s="39"/>
      <c r="N29" s="39"/>
      <c r="O29" s="39"/>
    </row>
    <row r="30" spans="2:15">
      <c r="B30" s="163" t="s">
        <v>102</v>
      </c>
      <c r="C30" s="40">
        <f>+C28-C29</f>
        <v>0</v>
      </c>
      <c r="D30" s="33"/>
      <c r="E30" s="164">
        <f>+E28-E29</f>
        <v>0</v>
      </c>
      <c r="M30" s="39"/>
      <c r="N30" s="39"/>
      <c r="O30" s="39"/>
    </row>
    <row r="31" spans="2:15">
      <c r="B31" s="160" t="s">
        <v>104</v>
      </c>
      <c r="C31" s="6"/>
      <c r="D31" s="33"/>
      <c r="E31" s="265"/>
      <c r="M31" s="39"/>
      <c r="N31" s="39"/>
      <c r="O31" s="39"/>
    </row>
    <row r="32" spans="2:15">
      <c r="B32" s="160" t="s">
        <v>107</v>
      </c>
      <c r="C32" s="3"/>
      <c r="D32" s="33"/>
      <c r="E32" s="266"/>
      <c r="M32" s="39"/>
      <c r="N32" s="39"/>
      <c r="O32" s="39"/>
    </row>
    <row r="33" spans="2:15">
      <c r="B33" s="163" t="s">
        <v>109</v>
      </c>
      <c r="C33" s="40">
        <f>+C30-C31-C32</f>
        <v>0</v>
      </c>
      <c r="D33" s="33"/>
      <c r="E33" s="164">
        <f>+E30-E31-E32</f>
        <v>0</v>
      </c>
      <c r="M33" s="39"/>
      <c r="N33" s="39"/>
      <c r="O33" s="39"/>
    </row>
    <row r="34" spans="2:15">
      <c r="B34" s="160" t="s">
        <v>113</v>
      </c>
      <c r="C34" s="3"/>
      <c r="D34" s="33"/>
      <c r="E34" s="266"/>
      <c r="M34" s="39"/>
      <c r="N34" s="39"/>
      <c r="O34" s="39"/>
    </row>
    <row r="35" spans="2:15">
      <c r="B35" s="160" t="s">
        <v>116</v>
      </c>
      <c r="C35" s="43">
        <f>C36-C37</f>
        <v>0</v>
      </c>
      <c r="D35" s="33"/>
      <c r="E35" s="167">
        <f>E36-E37</f>
        <v>0</v>
      </c>
      <c r="O35" s="39"/>
    </row>
    <row r="36" spans="2:15" ht="12" customHeight="1">
      <c r="B36" s="168" t="s">
        <v>118</v>
      </c>
      <c r="C36" s="1"/>
      <c r="D36" s="33"/>
      <c r="E36" s="263"/>
      <c r="M36" s="39"/>
      <c r="N36" s="39"/>
    </row>
    <row r="37" spans="2:15" s="35" customFormat="1" ht="12" customHeight="1">
      <c r="B37" s="168" t="s">
        <v>120</v>
      </c>
      <c r="C37" s="2"/>
      <c r="D37" s="33"/>
      <c r="E37" s="264"/>
      <c r="K37" s="29"/>
      <c r="L37" s="29"/>
      <c r="M37" s="39"/>
      <c r="N37" s="39"/>
      <c r="O37" s="39"/>
    </row>
    <row r="38" spans="2:15" ht="12" customHeight="1">
      <c r="B38" s="163" t="s">
        <v>126</v>
      </c>
      <c r="C38" s="40">
        <f>+C33+C34+C35</f>
        <v>0</v>
      </c>
      <c r="D38" s="33"/>
      <c r="E38" s="164">
        <f>+E33+E34+E35</f>
        <v>0</v>
      </c>
      <c r="M38" s="39"/>
      <c r="N38" s="39"/>
      <c r="O38" s="39"/>
    </row>
    <row r="39" spans="2:15">
      <c r="B39" s="160" t="s">
        <v>128</v>
      </c>
      <c r="C39" s="3"/>
      <c r="D39" s="33"/>
      <c r="E39" s="266"/>
      <c r="O39" s="39"/>
    </row>
    <row r="40" spans="2:15">
      <c r="B40" s="163" t="s">
        <v>130</v>
      </c>
      <c r="C40" s="40">
        <f>C38-C39</f>
        <v>0</v>
      </c>
      <c r="D40" s="33"/>
      <c r="E40" s="164">
        <f>E38-E39</f>
        <v>0</v>
      </c>
    </row>
    <row r="41" spans="2:15">
      <c r="B41" s="157"/>
      <c r="C41" s="33"/>
      <c r="D41" s="33"/>
      <c r="E41" s="173"/>
    </row>
    <row r="42" spans="2:15" s="39" customFormat="1" ht="31.5" customHeight="1">
      <c r="B42" s="157"/>
      <c r="C42" s="562" t="s">
        <v>594</v>
      </c>
      <c r="D42" s="562"/>
      <c r="E42" s="563"/>
      <c r="K42" s="29"/>
      <c r="L42" s="29"/>
      <c r="M42" s="29"/>
      <c r="N42" s="29"/>
      <c r="O42" s="29"/>
    </row>
    <row r="43" spans="2:15" s="39" customFormat="1" ht="27" customHeight="1" thickBot="1">
      <c r="B43" s="158" t="s">
        <v>134</v>
      </c>
      <c r="C43" s="236" t="s">
        <v>94</v>
      </c>
      <c r="D43" s="208"/>
      <c r="E43" s="237" t="s">
        <v>95</v>
      </c>
      <c r="K43" s="29"/>
      <c r="L43" s="29"/>
      <c r="M43" s="29"/>
      <c r="N43" s="29"/>
      <c r="O43" s="29"/>
    </row>
    <row r="44" spans="2:15">
      <c r="B44" s="174" t="s">
        <v>136</v>
      </c>
      <c r="C44" s="1"/>
      <c r="D44" s="33"/>
      <c r="E44" s="263"/>
    </row>
    <row r="45" spans="2:15" s="39" customFormat="1">
      <c r="B45" s="174" t="s">
        <v>138</v>
      </c>
      <c r="C45" s="4"/>
      <c r="D45" s="33"/>
      <c r="E45" s="187"/>
      <c r="K45" s="29"/>
      <c r="L45" s="29"/>
      <c r="O45" s="29"/>
    </row>
    <row r="46" spans="2:15">
      <c r="B46" s="174" t="s">
        <v>140</v>
      </c>
      <c r="C46" s="4"/>
      <c r="D46" s="33"/>
      <c r="E46" s="187"/>
      <c r="M46" s="39"/>
      <c r="N46" s="39"/>
      <c r="O46" s="39"/>
    </row>
    <row r="47" spans="2:15">
      <c r="B47" s="174" t="s">
        <v>142</v>
      </c>
      <c r="C47" s="4"/>
      <c r="D47" s="33"/>
      <c r="E47" s="187"/>
      <c r="M47" s="39"/>
      <c r="N47" s="39"/>
      <c r="O47" s="39"/>
    </row>
    <row r="48" spans="2:15">
      <c r="B48" s="176" t="s">
        <v>144</v>
      </c>
      <c r="C48" s="45">
        <f>SUM(C44:C47)</f>
        <v>0</v>
      </c>
      <c r="D48" s="33"/>
      <c r="E48" s="177">
        <f>SUM(E44:E47)</f>
        <v>0</v>
      </c>
      <c r="M48" s="39"/>
      <c r="N48" s="39"/>
      <c r="O48" s="39"/>
    </row>
    <row r="49" spans="2:15">
      <c r="B49" s="157"/>
      <c r="C49" s="46"/>
      <c r="D49" s="33"/>
      <c r="E49" s="178"/>
      <c r="M49" s="39"/>
      <c r="N49" s="39"/>
      <c r="O49" s="39"/>
    </row>
    <row r="50" spans="2:15" s="39" customFormat="1">
      <c r="B50" s="179" t="s">
        <v>148</v>
      </c>
      <c r="C50" s="1"/>
      <c r="D50" s="33"/>
      <c r="E50" s="263"/>
      <c r="K50" s="29"/>
      <c r="L50" s="29"/>
    </row>
    <row r="51" spans="2:15">
      <c r="B51" s="180" t="s">
        <v>595</v>
      </c>
      <c r="C51" s="4"/>
      <c r="D51" s="33"/>
      <c r="E51" s="187"/>
      <c r="M51" s="39"/>
      <c r="N51" s="39"/>
      <c r="O51" s="39"/>
    </row>
    <row r="52" spans="2:15" s="39" customFormat="1">
      <c r="B52" s="181" t="s">
        <v>596</v>
      </c>
      <c r="C52" s="4"/>
      <c r="D52" s="33"/>
      <c r="E52" s="187"/>
      <c r="K52" s="29"/>
      <c r="L52" s="29"/>
    </row>
    <row r="53" spans="2:15" s="39" customFormat="1" ht="15.75" customHeight="1">
      <c r="B53" s="181" t="s">
        <v>165</v>
      </c>
      <c r="C53" s="2"/>
      <c r="D53" s="33"/>
      <c r="E53" s="264"/>
      <c r="K53" s="29"/>
      <c r="L53" s="29"/>
    </row>
    <row r="54" spans="2:15" ht="14.25" customHeight="1">
      <c r="B54" s="176" t="s">
        <v>167</v>
      </c>
      <c r="C54" s="45">
        <f>SUM(C50:C53)</f>
        <v>0</v>
      </c>
      <c r="D54" s="33"/>
      <c r="E54" s="177">
        <f>SUM(E50:E53)</f>
        <v>0</v>
      </c>
      <c r="O54" s="39"/>
    </row>
    <row r="55" spans="2:15" ht="12.75" customHeight="1">
      <c r="B55" s="176"/>
      <c r="C55" s="45"/>
      <c r="D55" s="33"/>
      <c r="E55" s="177"/>
    </row>
    <row r="56" spans="2:15">
      <c r="B56" s="176" t="s">
        <v>171</v>
      </c>
      <c r="C56" s="4"/>
      <c r="D56" s="33"/>
      <c r="E56" s="175"/>
    </row>
    <row r="57" spans="2:15">
      <c r="B57" s="176"/>
      <c r="C57" s="45"/>
      <c r="D57" s="33"/>
      <c r="E57" s="177"/>
    </row>
    <row r="58" spans="2:15">
      <c r="B58" s="176" t="s">
        <v>174</v>
      </c>
      <c r="C58" s="4"/>
      <c r="D58" s="33"/>
      <c r="E58" s="175"/>
    </row>
    <row r="59" spans="2:15">
      <c r="B59" s="157"/>
      <c r="C59" s="46"/>
      <c r="D59" s="33"/>
      <c r="E59" s="178"/>
    </row>
    <row r="60" spans="2:15">
      <c r="B60" s="183" t="s">
        <v>177</v>
      </c>
      <c r="C60" s="45">
        <f>SUM(C48,C54,C56,C58)</f>
        <v>0</v>
      </c>
      <c r="D60" s="33"/>
      <c r="E60" s="177">
        <f>SUM(E48,E54,E56,E58)</f>
        <v>0</v>
      </c>
    </row>
    <row r="61" spans="2:15" s="39" customFormat="1">
      <c r="B61" s="184"/>
      <c r="C61" s="46"/>
      <c r="D61" s="33"/>
      <c r="E61" s="178"/>
      <c r="K61" s="29"/>
      <c r="L61" s="29"/>
      <c r="M61" s="29"/>
      <c r="N61" s="29"/>
      <c r="O61" s="29"/>
    </row>
    <row r="62" spans="2:15" ht="12" customHeight="1">
      <c r="B62" s="185" t="s">
        <v>597</v>
      </c>
      <c r="C62" s="4"/>
      <c r="D62" s="33"/>
      <c r="E62" s="187"/>
    </row>
    <row r="63" spans="2:15" s="39" customFormat="1" ht="10.5" customHeight="1">
      <c r="B63" s="185" t="s">
        <v>193</v>
      </c>
      <c r="C63" s="4"/>
      <c r="D63" s="33"/>
      <c r="E63" s="187"/>
      <c r="K63" s="29"/>
      <c r="L63" s="29"/>
      <c r="M63" s="29"/>
      <c r="N63" s="29"/>
      <c r="O63" s="29"/>
    </row>
    <row r="64" spans="2:15" s="39" customFormat="1" ht="10.5" customHeight="1">
      <c r="B64" s="185" t="s">
        <v>195</v>
      </c>
      <c r="C64" s="4"/>
      <c r="D64" s="33"/>
      <c r="E64" s="187"/>
      <c r="K64" s="29"/>
      <c r="L64" s="29"/>
      <c r="M64" s="29"/>
      <c r="N64" s="29"/>
      <c r="O64" s="29"/>
    </row>
    <row r="65" spans="2:15" s="39" customFormat="1" ht="10.5" customHeight="1">
      <c r="B65" s="186" t="s">
        <v>197</v>
      </c>
      <c r="C65" s="4"/>
      <c r="D65" s="33"/>
      <c r="E65" s="187"/>
      <c r="K65" s="29"/>
      <c r="L65" s="29"/>
      <c r="M65" s="29"/>
      <c r="N65" s="29"/>
      <c r="O65" s="29"/>
    </row>
    <row r="66" spans="2:15" s="39" customFormat="1" ht="10.5" customHeight="1">
      <c r="B66" s="185" t="s">
        <v>200</v>
      </c>
      <c r="C66" s="4"/>
      <c r="D66" s="33"/>
      <c r="E66" s="187"/>
      <c r="K66" s="29"/>
      <c r="L66" s="29"/>
      <c r="M66" s="29"/>
      <c r="N66" s="29"/>
      <c r="O66" s="29"/>
    </row>
    <row r="67" spans="2:15" s="39" customFormat="1" ht="10.5" customHeight="1">
      <c r="B67" s="163" t="s">
        <v>202</v>
      </c>
      <c r="C67" s="45">
        <f>SUM(C62,C63:C64,C66:C66)</f>
        <v>0</v>
      </c>
      <c r="D67" s="33"/>
      <c r="E67" s="177">
        <f>SUM(E62,E63:E64,E66:E66)</f>
        <v>0</v>
      </c>
      <c r="K67" s="29"/>
      <c r="L67" s="29"/>
      <c r="M67" s="29"/>
      <c r="N67" s="29"/>
      <c r="O67" s="29"/>
    </row>
    <row r="68" spans="2:15" ht="12.75" customHeight="1">
      <c r="B68" s="160"/>
      <c r="C68" s="46"/>
      <c r="D68" s="33"/>
      <c r="E68" s="178"/>
    </row>
    <row r="69" spans="2:15" s="39" customFormat="1">
      <c r="B69" s="163" t="s">
        <v>206</v>
      </c>
      <c r="C69" s="4"/>
      <c r="D69" s="33"/>
      <c r="E69" s="187"/>
      <c r="K69" s="29"/>
      <c r="L69" s="29"/>
      <c r="M69" s="29"/>
      <c r="N69" s="29"/>
      <c r="O69" s="29"/>
    </row>
    <row r="70" spans="2:15">
      <c r="B70" s="163"/>
      <c r="C70" s="46"/>
      <c r="D70" s="33"/>
      <c r="E70" s="178"/>
    </row>
    <row r="71" spans="2:15" s="39" customFormat="1" ht="12.75" customHeight="1">
      <c r="B71" s="163" t="s">
        <v>209</v>
      </c>
      <c r="C71" s="5"/>
      <c r="D71" s="33"/>
      <c r="E71" s="166"/>
      <c r="K71" s="29"/>
      <c r="L71" s="29"/>
      <c r="M71" s="29"/>
      <c r="N71" s="29"/>
      <c r="O71" s="29"/>
    </row>
    <row r="72" spans="2:15" s="39" customFormat="1">
      <c r="B72" s="160"/>
      <c r="C72" s="46"/>
      <c r="D72" s="33"/>
      <c r="E72" s="178"/>
      <c r="K72" s="29"/>
      <c r="L72" s="29"/>
      <c r="M72" s="29"/>
      <c r="N72" s="29"/>
      <c r="O72" s="29"/>
    </row>
    <row r="73" spans="2:15" s="39" customFormat="1">
      <c r="B73" s="168" t="s">
        <v>213</v>
      </c>
      <c r="C73" s="4"/>
      <c r="D73" s="33"/>
      <c r="E73" s="187"/>
      <c r="K73" s="29"/>
      <c r="L73" s="29"/>
      <c r="M73" s="29"/>
      <c r="N73" s="29"/>
      <c r="O73" s="29"/>
    </row>
    <row r="74" spans="2:15" s="39" customFormat="1">
      <c r="B74" s="188" t="s">
        <v>217</v>
      </c>
      <c r="C74" s="4"/>
      <c r="D74" s="33"/>
      <c r="E74" s="175"/>
      <c r="K74" s="29"/>
      <c r="L74" s="29"/>
      <c r="M74" s="29"/>
      <c r="N74" s="29"/>
      <c r="O74" s="29"/>
    </row>
    <row r="75" spans="2:15" s="39" customFormat="1">
      <c r="B75" s="168" t="s">
        <v>219</v>
      </c>
      <c r="C75" s="4"/>
      <c r="D75" s="33"/>
      <c r="E75" s="187"/>
      <c r="K75" s="29"/>
      <c r="L75" s="29"/>
      <c r="M75" s="29"/>
      <c r="N75" s="29"/>
      <c r="O75" s="29"/>
    </row>
    <row r="76" spans="2:15" s="39" customFormat="1">
      <c r="B76" s="188" t="s">
        <v>223</v>
      </c>
      <c r="C76" s="4"/>
      <c r="D76" s="33"/>
      <c r="E76" s="175"/>
      <c r="K76" s="29"/>
      <c r="L76" s="29"/>
      <c r="M76" s="29"/>
      <c r="N76" s="29"/>
      <c r="O76" s="29"/>
    </row>
    <row r="77" spans="2:15" s="39" customFormat="1">
      <c r="B77" s="188" t="s">
        <v>444</v>
      </c>
      <c r="C77" s="4"/>
      <c r="D77" s="33"/>
      <c r="E77" s="175"/>
      <c r="K77" s="29"/>
      <c r="L77" s="29"/>
      <c r="M77" s="29"/>
      <c r="N77" s="29"/>
      <c r="O77" s="29"/>
    </row>
    <row r="78" spans="2:15" s="39" customFormat="1">
      <c r="B78" s="163" t="s">
        <v>227</v>
      </c>
      <c r="C78" s="45">
        <f>SUM(C73,C75)</f>
        <v>0</v>
      </c>
      <c r="D78" s="33"/>
      <c r="E78" s="177">
        <f>SUM(E73,E75)</f>
        <v>0</v>
      </c>
      <c r="K78" s="29"/>
      <c r="L78" s="29"/>
      <c r="M78" s="29"/>
      <c r="N78" s="29"/>
      <c r="O78" s="29"/>
    </row>
    <row r="79" spans="2:15" s="39" customFormat="1" ht="11.25" customHeight="1">
      <c r="B79" s="163"/>
      <c r="C79" s="45"/>
      <c r="D79" s="33"/>
      <c r="E79" s="177"/>
      <c r="G79" s="29"/>
      <c r="K79" s="29"/>
      <c r="L79" s="29"/>
      <c r="M79" s="29"/>
      <c r="N79" s="29"/>
      <c r="O79" s="29"/>
    </row>
    <row r="80" spans="2:15" s="39" customFormat="1" ht="12" customHeight="1">
      <c r="B80" s="163" t="s">
        <v>232</v>
      </c>
      <c r="C80" s="4"/>
      <c r="D80" s="33"/>
      <c r="E80" s="175"/>
      <c r="K80" s="29"/>
      <c r="L80" s="29"/>
      <c r="M80" s="29"/>
      <c r="N80" s="29"/>
      <c r="O80" s="29"/>
    </row>
    <row r="81" spans="2:15" s="39" customFormat="1">
      <c r="B81" s="163"/>
      <c r="C81" s="45"/>
      <c r="D81" s="33"/>
      <c r="E81" s="177"/>
      <c r="K81" s="29"/>
      <c r="L81" s="29"/>
      <c r="M81" s="29"/>
      <c r="N81" s="29"/>
      <c r="O81" s="29"/>
    </row>
    <row r="82" spans="2:15" ht="12" customHeight="1">
      <c r="B82" s="267" t="s">
        <v>235</v>
      </c>
      <c r="C82" s="4"/>
      <c r="D82" s="33"/>
      <c r="E82" s="175"/>
    </row>
    <row r="83" spans="2:15" s="39" customFormat="1" ht="15.75" customHeight="1">
      <c r="B83" s="157"/>
      <c r="C83" s="46"/>
      <c r="D83" s="33"/>
      <c r="E83" s="178"/>
      <c r="K83" s="29"/>
      <c r="L83" s="29"/>
      <c r="M83" s="29"/>
      <c r="N83" s="29"/>
      <c r="O83" s="29"/>
    </row>
    <row r="84" spans="2:15" s="39" customFormat="1">
      <c r="B84" s="163" t="s">
        <v>240</v>
      </c>
      <c r="C84" s="45">
        <f>SUM(C67,C69,C71,C78,C80,C82)</f>
        <v>0</v>
      </c>
      <c r="D84" s="33"/>
      <c r="E84" s="177">
        <f>SUM(E67,E69,E71,E78,E80,E82)</f>
        <v>0</v>
      </c>
      <c r="K84" s="29"/>
      <c r="L84" s="29"/>
      <c r="M84" s="29"/>
      <c r="N84" s="29"/>
      <c r="O84" s="29"/>
    </row>
    <row r="85" spans="2:15" s="39" customFormat="1">
      <c r="B85" s="163"/>
      <c r="C85" s="49"/>
      <c r="D85" s="33"/>
      <c r="E85" s="189"/>
      <c r="K85" s="29"/>
      <c r="L85" s="29"/>
      <c r="M85" s="29"/>
      <c r="N85" s="29"/>
      <c r="O85" s="29"/>
    </row>
    <row r="86" spans="2:15" ht="14.25" customHeight="1">
      <c r="B86" s="268" t="s">
        <v>243</v>
      </c>
      <c r="C86" s="50" t="str">
        <f>IF(ROUND((C60-C84)/2,1)=0,"Balansas",C60-C84)</f>
        <v>Balansas</v>
      </c>
      <c r="D86" s="33"/>
      <c r="E86" s="190" t="str">
        <f>IF(ROUND((E60-E84)/2,1)=0,"Balansas",E60-E84)</f>
        <v>Balansas</v>
      </c>
    </row>
    <row r="87" spans="2:15" ht="5.25" customHeight="1">
      <c r="B87" s="157"/>
      <c r="C87" s="33"/>
      <c r="D87" s="33"/>
      <c r="E87" s="173"/>
    </row>
    <row r="88" spans="2:15">
      <c r="B88" s="157"/>
      <c r="C88" s="33"/>
      <c r="D88" s="33"/>
      <c r="E88" s="173"/>
    </row>
    <row r="89" spans="2:15" ht="12.75" customHeight="1">
      <c r="B89" s="269"/>
      <c r="C89" s="33"/>
      <c r="D89" s="33"/>
      <c r="E89" s="173"/>
    </row>
    <row r="90" spans="2:15" ht="26.25" customHeight="1">
      <c r="B90" s="270"/>
      <c r="C90" s="750" t="s">
        <v>594</v>
      </c>
      <c r="D90" s="750"/>
      <c r="E90" s="751"/>
    </row>
    <row r="91" spans="2:15" ht="27" customHeight="1" thickBot="1">
      <c r="B91" s="271" t="s">
        <v>251</v>
      </c>
      <c r="C91" s="208" t="str">
        <f>C27</f>
        <v>Praėjęs ataskaitinis laikotarpis 2023 m.</v>
      </c>
      <c r="D91" s="208"/>
      <c r="E91" s="209" t="str">
        <f>E27</f>
        <v>Ataskaitinis laikotarpis 2024 m.</v>
      </c>
    </row>
    <row r="92" spans="2:15" s="39" customFormat="1" ht="24">
      <c r="B92" s="193" t="s">
        <v>253</v>
      </c>
      <c r="C92" s="4"/>
      <c r="D92" s="33"/>
      <c r="E92" s="187"/>
      <c r="K92" s="29"/>
      <c r="L92" s="29"/>
      <c r="M92" s="29"/>
      <c r="N92" s="29"/>
      <c r="O92" s="29"/>
    </row>
    <row r="93" spans="2:15" s="39" customFormat="1">
      <c r="B93" s="272"/>
      <c r="C93" s="273"/>
      <c r="D93" s="10"/>
      <c r="E93" s="274"/>
      <c r="K93" s="29"/>
      <c r="L93" s="29"/>
      <c r="M93" s="29"/>
      <c r="N93" s="29"/>
      <c r="O93" s="29"/>
    </row>
    <row r="94" spans="2:15" s="39" customFormat="1">
      <c r="B94" s="195" t="s">
        <v>257</v>
      </c>
      <c r="C94" s="4"/>
      <c r="D94" s="33"/>
      <c r="E94" s="175"/>
      <c r="K94" s="29"/>
      <c r="L94" s="29"/>
      <c r="M94" s="29"/>
      <c r="N94" s="29"/>
      <c r="O94" s="29"/>
    </row>
    <row r="95" spans="2:15" s="39" customFormat="1" ht="14.25" customHeight="1">
      <c r="B95" s="157"/>
      <c r="C95" s="46"/>
      <c r="D95" s="10"/>
      <c r="E95" s="178"/>
      <c r="K95" s="29"/>
      <c r="L95" s="29"/>
      <c r="M95" s="29"/>
      <c r="N95" s="29"/>
      <c r="O95" s="29"/>
    </row>
    <row r="96" spans="2:15" s="39" customFormat="1">
      <c r="B96" s="275" t="s">
        <v>598</v>
      </c>
      <c r="C96" s="4"/>
      <c r="D96" s="33"/>
      <c r="E96" s="175"/>
      <c r="K96" s="29"/>
      <c r="L96" s="29"/>
      <c r="M96" s="29"/>
      <c r="N96" s="29"/>
      <c r="O96" s="29"/>
    </row>
    <row r="97" spans="2:15" s="39" customFormat="1" ht="14.25" customHeight="1">
      <c r="B97" s="157"/>
      <c r="C97" s="46"/>
      <c r="D97" s="10"/>
      <c r="E97" s="178"/>
      <c r="K97" s="29"/>
      <c r="L97" s="29"/>
      <c r="M97" s="29"/>
      <c r="N97" s="29"/>
      <c r="O97" s="29"/>
    </row>
    <row r="98" spans="2:15" s="39" customFormat="1">
      <c r="B98" s="194" t="s">
        <v>599</v>
      </c>
      <c r="C98" s="4"/>
      <c r="D98" s="33"/>
      <c r="E98" s="175"/>
      <c r="K98" s="29"/>
      <c r="L98" s="29"/>
      <c r="M98" s="29"/>
      <c r="N98" s="29"/>
      <c r="O98" s="29"/>
    </row>
    <row r="99" spans="2:15" ht="16.5" customHeight="1">
      <c r="B99" s="157"/>
      <c r="C99" s="10"/>
      <c r="D99" s="10"/>
      <c r="E99" s="276"/>
    </row>
    <row r="100" spans="2:15" s="39" customFormat="1" ht="25.5" customHeight="1" thickBot="1">
      <c r="B100" s="158" t="s">
        <v>265</v>
      </c>
      <c r="C100" s="36" t="str">
        <f>C27</f>
        <v>Praėjęs ataskaitinis laikotarpis 2023 m.</v>
      </c>
      <c r="D100" s="36"/>
      <c r="E100" s="159" t="str">
        <f>E27</f>
        <v>Ataskaitinis laikotarpis 2024 m.</v>
      </c>
      <c r="K100" s="29"/>
      <c r="L100" s="29"/>
      <c r="M100" s="29"/>
      <c r="N100" s="29"/>
      <c r="O100" s="29"/>
    </row>
    <row r="101" spans="2:15" s="39" customFormat="1" ht="12.75" customHeight="1">
      <c r="B101" s="196" t="s">
        <v>267</v>
      </c>
      <c r="C101" s="59"/>
      <c r="D101" s="132"/>
      <c r="E101" s="197"/>
      <c r="K101" s="29"/>
      <c r="L101" s="29"/>
      <c r="M101" s="29"/>
      <c r="N101" s="29"/>
      <c r="O101" s="29"/>
    </row>
    <row r="102" spans="2:15" s="39" customFormat="1" ht="23.25" customHeight="1">
      <c r="B102" s="198" t="s">
        <v>269</v>
      </c>
      <c r="C102" s="60"/>
      <c r="D102" s="47"/>
      <c r="E102" s="175"/>
      <c r="K102" s="29"/>
      <c r="L102" s="29"/>
      <c r="M102" s="29"/>
      <c r="N102" s="29"/>
      <c r="O102" s="29"/>
    </row>
    <row r="103" spans="2:15" ht="24.75" customHeight="1">
      <c r="B103" s="196" t="s">
        <v>449</v>
      </c>
      <c r="C103" s="60"/>
      <c r="D103" s="33"/>
      <c r="E103" s="187"/>
    </row>
    <row r="104" spans="2:15" ht="24">
      <c r="B104" s="277" t="s">
        <v>450</v>
      </c>
      <c r="C104" s="116"/>
      <c r="D104" s="58"/>
      <c r="E104" s="199"/>
    </row>
    <row r="105" spans="2:15" ht="13.5" customHeight="1">
      <c r="B105" s="278"/>
      <c r="C105" s="33"/>
      <c r="D105" s="10"/>
      <c r="E105" s="173"/>
    </row>
    <row r="106" spans="2:15" ht="30.75" customHeight="1">
      <c r="B106" s="279"/>
      <c r="C106" s="562" t="s">
        <v>594</v>
      </c>
      <c r="D106" s="562"/>
      <c r="E106" s="563"/>
    </row>
    <row r="107" spans="2:15" ht="14.25" customHeight="1" thickBot="1">
      <c r="B107" s="158" t="s">
        <v>276</v>
      </c>
      <c r="C107" s="36"/>
      <c r="D107" s="36"/>
      <c r="E107" s="159"/>
    </row>
    <row r="108" spans="2:15" ht="93.75" customHeight="1">
      <c r="B108" s="201" t="s">
        <v>278</v>
      </c>
      <c r="C108" s="594"/>
      <c r="D108" s="594"/>
      <c r="E108" s="752"/>
    </row>
    <row r="109" spans="2:15" ht="12.75" hidden="1" customHeight="1">
      <c r="B109" s="200"/>
      <c r="C109" s="33"/>
      <c r="D109" s="33"/>
      <c r="E109" s="173"/>
    </row>
    <row r="110" spans="2:15" ht="15.75" customHeight="1" thickBot="1">
      <c r="B110" s="280"/>
      <c r="C110" s="53"/>
      <c r="D110" s="53"/>
      <c r="E110" s="281"/>
    </row>
    <row r="111" spans="2:15" ht="14.25" customHeight="1">
      <c r="B111" s="157"/>
      <c r="C111" s="33"/>
      <c r="D111" s="33"/>
      <c r="E111" s="173"/>
    </row>
    <row r="112" spans="2:15">
      <c r="B112" s="142" t="s">
        <v>284</v>
      </c>
      <c r="C112" s="82"/>
      <c r="D112" s="82"/>
      <c r="E112" s="202"/>
    </row>
    <row r="113" spans="2:5">
      <c r="B113" s="157" t="s">
        <v>286</v>
      </c>
      <c r="C113" s="753"/>
      <c r="D113" s="739"/>
      <c r="E113" s="740"/>
    </row>
    <row r="114" spans="2:5">
      <c r="B114" s="157" t="s">
        <v>288</v>
      </c>
      <c r="C114" s="602" t="s">
        <v>289</v>
      </c>
      <c r="D114" s="602"/>
      <c r="E114" s="747"/>
    </row>
    <row r="115" spans="2:5">
      <c r="B115" s="203" t="s">
        <v>292</v>
      </c>
      <c r="C115" s="590" t="s">
        <v>293</v>
      </c>
      <c r="D115" s="590"/>
      <c r="E115" s="748"/>
    </row>
    <row r="116" spans="2:5" ht="24">
      <c r="B116" s="204" t="s">
        <v>295</v>
      </c>
      <c r="C116" s="592"/>
      <c r="D116" s="592"/>
      <c r="E116" s="749"/>
    </row>
    <row r="117" spans="2:5" ht="12.6" thickBot="1">
      <c r="B117" s="205"/>
      <c r="C117" s="206"/>
      <c r="D117" s="206"/>
      <c r="E117" s="207"/>
    </row>
    <row r="120" spans="2:5" ht="14.25" customHeight="1"/>
    <row r="122" spans="2:5" ht="15" customHeight="1"/>
    <row r="125" spans="2:5" ht="12" customHeight="1"/>
    <row r="126" spans="2:5" ht="86.25" customHeight="1"/>
    <row r="129" ht="13.5" customHeight="1"/>
    <row r="134" ht="30" customHeight="1"/>
    <row r="135" ht="1.9" customHeight="1"/>
    <row r="136" ht="8.25" customHeight="1"/>
  </sheetData>
  <sheetProtection algorithmName="SHA-512" hashValue="yJRfoyCMvw+FR7j0MI/5M6stod47lq3ZUPfcTCXUf0ZyAAGj2smWfLK1+vnnCylCXbUmnLWWeS3s6gsfQzKKpQ==" saltValue="JRKJxmIAcbb5L8dBXX0x8A==" spinCount="100000" sheet="1" selectLockedCells="1"/>
  <dataConsolidate/>
  <mergeCells count="27">
    <mergeCell ref="C114:E114"/>
    <mergeCell ref="C115:E115"/>
    <mergeCell ref="C116:E116"/>
    <mergeCell ref="C26:E26"/>
    <mergeCell ref="C42:E42"/>
    <mergeCell ref="C90:E90"/>
    <mergeCell ref="C106:E106"/>
    <mergeCell ref="C108:E108"/>
    <mergeCell ref="C113:E113"/>
    <mergeCell ref="C25:E25"/>
    <mergeCell ref="C11:E11"/>
    <mergeCell ref="C13:E13"/>
    <mergeCell ref="C14:D14"/>
    <mergeCell ref="C15:D15"/>
    <mergeCell ref="C16:D16"/>
    <mergeCell ref="C17:D17"/>
    <mergeCell ref="C18:D18"/>
    <mergeCell ref="C19:D19"/>
    <mergeCell ref="C20:D20"/>
    <mergeCell ref="C22:E22"/>
    <mergeCell ref="C24:E24"/>
    <mergeCell ref="C10:E10"/>
    <mergeCell ref="D2:E2"/>
    <mergeCell ref="B4:E4"/>
    <mergeCell ref="C6:E6"/>
    <mergeCell ref="C7:E7"/>
    <mergeCell ref="C8:E8"/>
  </mergeCells>
  <conditionalFormatting sqref="C86 E86">
    <cfRule type="cellIs" dxfId="0" priority="1" stopIfTrue="1" operator="notEqual">
      <formula>"Balansas"</formula>
    </cfRule>
  </conditionalFormatting>
  <dataValidations count="19">
    <dataValidation allowBlank="1" showInputMessage="1" showErrorMessage="1" prompt="Nurodykite, kokią išleistų akcijų dalį atitinkamas akcininkas valdė nurodytą dieną (pvz.: jeigu vienas akcininkas valdo 12,34 proc., į laukelį įrašykite „12,34“)._x000a_Akcijų dalį nurodykite šimtųjų tikslumu." sqref="E14:E19" xr:uid="{422CA47F-0726-4B21-8CB6-725045CB3BBA}"/>
    <dataValidation allowBlank="1" showInputMessage="1" showErrorMessage="1" prompt="Įrašykite akcininko pavadinimą." sqref="C14:D19" xr:uid="{0B8E40FF-1E83-4A64-AE3C-F8A60945C631}"/>
    <dataValidation allowBlank="1" showInputMessage="1" showErrorMessage="1" prompt="Jei įmonės teisinė forma yra AB arba UAB, nurodykite penkis didžiausius bendrovės akcininkus; jei įmonės teisinė forma yra VĮ, šios dalies pildyti nereikia." sqref="B14" xr:uid="{05DB8209-9EFE-44AE-81AF-FCD1C43186A7}"/>
    <dataValidation allowBlank="1" showInputMessage="1" showErrorMessage="1" prompt="Pildoma, jei įmonės balanse šis turtas pateikiamas atskirai nuo ilgalaikio ir trumpalaikio turto." sqref="B58:E58" xr:uid="{EFBC35A8-8134-4871-8311-203BEA6EC975}"/>
    <dataValidation allowBlank="1" showInputMessage="1" showErrorMessage="1" prompt="Į šią sumą turi būti įtraukti ilgalaikiai nuomos įsipareigojimai" sqref="B74:E74" xr:uid="{8010E91D-AD83-4330-88E1-06A928A6CB42}"/>
    <dataValidation allowBlank="1" showInputMessage="1" showErrorMessage="1" prompt="Į šią sumą turi būti įtraukta nuomos įsipareigojimo einamųjų metų dalis." sqref="B76:E76" xr:uid="{E4EBEA80-4B36-4C0B-9444-E7626D9B38FF}"/>
    <dataValidation allowBlank="1" showInputMessage="1" showErrorMessage="1" prompt="Pildoma, jei įmonės balanse šie įsipareigojimai pateikiami atskirai nuo ilgalaikių ir trumpalaikių įsipareigojimų." sqref="B82:E82" xr:uid="{B9580CC6-0F9B-4AF1-AE00-7C72D8995A7C}"/>
    <dataValidation allowBlank="1" showInputMessage="1" showErrorMessage="1" prompt="Jei balansas susibalansuoja, matysite žodį „Balansas“; jei nesibalansuoja - matysite disbalanso dydį (skirtumą)." sqref="B86:E86" xr:uid="{6349FAED-DF83-42B1-A2AA-7BF50B514406}"/>
    <dataValidation allowBlank="1" showInputMessage="1" showErrorMessage="1" prompt="Nurodomi už ataskaitinio laikotarpio rezultatus paskirti dividendai (pelno įmokos), o ne faktiškai ataskaitiniu laikotarpiu išmokėti dividendai (pelno įmokos) už ankstesnio laikotarpio rezultatus" sqref="B98:E98" xr:uid="{1AFAF9A7-770E-4E9E-A967-A0E60AF8BC18}"/>
    <dataValidation allowBlank="1" showInputMessage="1" showErrorMessage="1" prompt="Bendras darbuotojų (darbo sutarčių) skaičius; įskaičiuojami visi darbuotojai, įskaitant ir vadovus." sqref="B101:E101" xr:uid="{A3D1DFA6-D886-4C97-B166-9BFFB83A9C18}"/>
    <dataValidation allowBlank="1" showInputMessage="1" showErrorMessage="1" prompt="Šie duomenys reikalingi tuo atveju, jeigu apibendrintą ataskaitą rengiantys asmenys norėtų pasitikslinti/sužinoti daugiau informacijos apie įmonės veiklos rezultatus." sqref="C115:E115" xr:uid="{A60DEC99-D271-4B19-825E-4F4092A7C6FD}"/>
    <dataValidation allowBlank="1" showInputMessage="1" showErrorMessage="1" prompt="Data, kai atsakingas asmuo patvirtina duomenų tikrumą._x000a__x000a_Data pateikiama formatu:_x000a_2019-12-31" sqref="C113:E113" xr:uid="{1DBC4562-6E14-4135-9F36-B396A7613869}"/>
    <dataValidation allowBlank="1" showErrorMessage="1" prompt="Savivaldybei nuosavybės teise priklausančių akcijų valdytoja" sqref="C22:E22" xr:uid="{54694C51-D5F8-441B-817B-C68EA943A1F7}"/>
    <dataValidation allowBlank="1" showInputMessage="1" showErrorMessage="1" prompt="Nurodykite įmonės vyr. finansininko (vyr. buhalterio) vardą ir pavardę. Pareigų nurodyti nereikia." sqref="C11:E11" xr:uid="{0A6A8371-B431-4729-AF25-976D9212F452}"/>
    <dataValidation allowBlank="1" showInputMessage="1" showErrorMessage="1" prompt="Nurodykite įmonės direktoriaus (generalinio direktoriaus) vardą ir pavardę. Pareigų nurodyti nereikia." sqref="C10:E10" xr:uid="{54964CD5-18E4-4CDA-94BE-F945AEF0A50E}"/>
    <dataValidation allowBlank="1" showErrorMessage="1" sqref="B25:B26" xr:uid="{9291BC8C-1C43-49F6-B808-0086D3F385EE}"/>
    <dataValidation type="whole" allowBlank="1" showErrorMessage="1" prompt="Nurodykite identifikacinį numerį (juridinio asmens kodą)" sqref="C8:E9" xr:uid="{4CDE9DC9-67D2-47DB-9AB7-1B5302E3FCEC}">
      <formula1>0</formula1>
      <formula2>9999999999999990000</formula2>
    </dataValidation>
    <dataValidation allowBlank="1" showErrorMessage="1" prompt="Nurodykite įmonės teisinę formą (AB, UAB, VĮ), pasirinkdami iš sąrašo" sqref="C7:E7" xr:uid="{A6818900-82EE-4FE0-8F59-9BBEACB7367D}"/>
    <dataValidation type="list" allowBlank="1" showErrorMessage="1" prompt="Nurodykite pilną įmonės pavadinimą, pvz. Akcinė bendrovė „Pavyzdys“ ar Valstybės įmonė „Pavyzdys“" sqref="C6:E6" xr:uid="{647CDE6C-E5CC-4FDE-8449-19B1500ECACA}">
      <formula1>$K$2:$K$7</formula1>
    </dataValidation>
  </dataValidations>
  <pageMargins left="0.7" right="0.7" top="0.75" bottom="0.75" header="0.3" footer="0.3"/>
  <pageSetup paperSize="9" scale="63" orientation="portrait" r:id="rId1"/>
  <rowBreaks count="1" manualBreakCount="1">
    <brk id="89" min="1" max="4" man="1"/>
  </rowBreaks>
  <colBreaks count="1" manualBreakCount="1">
    <brk id="5" max="110"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288e34c-c45f-4c56-ac4f-9af36a368a0a" xsi:nil="true"/>
    <lcf76f155ced4ddcb4097134ff3c332f xmlns="f1908bf9-2dc4-4e3d-b4b9-4cf147fe6e6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56C2723AFDCCF4CA6C7EEC604096041" ma:contentTypeVersion="18" ma:contentTypeDescription="Create a new document." ma:contentTypeScope="" ma:versionID="fc00bf4a7a3b67db1468b4451047495f">
  <xsd:schema xmlns:xsd="http://www.w3.org/2001/XMLSchema" xmlns:xs="http://www.w3.org/2001/XMLSchema" xmlns:p="http://schemas.microsoft.com/office/2006/metadata/properties" xmlns:ns2="f1908bf9-2dc4-4e3d-b4b9-4cf147fe6e6e" xmlns:ns3="9288e34c-c45f-4c56-ac4f-9af36a368a0a" targetNamespace="http://schemas.microsoft.com/office/2006/metadata/properties" ma:root="true" ma:fieldsID="58719faa98a4ef4ab9b4782a2e710207" ns2:_="" ns3:_="">
    <xsd:import namespace="f1908bf9-2dc4-4e3d-b4b9-4cf147fe6e6e"/>
    <xsd:import namespace="9288e34c-c45f-4c56-ac4f-9af36a368a0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908bf9-2dc4-4e3d-b4b9-4cf147fe6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80315e9-bf3b-4d56-9aa6-089adcc4e3f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88e34c-c45f-4c56-ac4f-9af36a368a0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d69547a-5bcb-42bf-96bb-e8e2eda65ccb}" ma:internalName="TaxCatchAll" ma:showField="CatchAllData" ma:web="9288e34c-c45f-4c56-ac4f-9af36a368a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54465A-719E-4CEF-9285-BE950FE789F0}"/>
</file>

<file path=customXml/itemProps2.xml><?xml version="1.0" encoding="utf-8"?>
<ds:datastoreItem xmlns:ds="http://schemas.openxmlformats.org/officeDocument/2006/customXml" ds:itemID="{05D2B7E5-5C56-4332-88D8-549621D2A376}"/>
</file>

<file path=customXml/itemProps3.xml><?xml version="1.0" encoding="utf-8"?>
<ds:datastoreItem xmlns:ds="http://schemas.openxmlformats.org/officeDocument/2006/customXml" ds:itemID="{40DC5829-2595-457B-A311-BB45EE5F73AE}"/>
</file>

<file path=docProps/app.xml><?xml version="1.0" encoding="utf-8"?>
<Properties xmlns="http://schemas.openxmlformats.org/officeDocument/2006/extended-properties" xmlns:vt="http://schemas.openxmlformats.org/officeDocument/2006/docPropsVTypes">
  <Application>Microsoft Excel Online</Application>
  <Manager/>
  <Company>HP</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Paulius Šimkūnas</dc:creator>
  <cp:keywords/>
  <dc:description/>
  <cp:lastModifiedBy/>
  <cp:revision/>
  <dcterms:created xsi:type="dcterms:W3CDTF">2014-03-24T16:58:47Z</dcterms:created>
  <dcterms:modified xsi:type="dcterms:W3CDTF">2025-05-07T11:32:18Z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0x010100656C2723AFDCCF4CA6C7EEC604096041</vt:lpwstr>
  </property>
  <property fmtid="{D5CDD505-2E9C-101B-9397-08002B2CF9AE}" pid="3" name="WorkbookGuid">
    <vt:lpwstr>c0382e1e-07fd-4cb4-b757-f4bdeee43814</vt:lpwstr>
  </property>
  <property fmtid="{D5CDD505-2E9C-101B-9397-08002B2CF9AE}" pid="4" name="MediaServiceImageTags">
    <vt:lpwstr/>
  </property>
</Properties>
</file>