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abvilniausvystymokompanija-my.sharepoint.com/personal/odeta_kovaliova_vilniausvystymas_lt/Documents/Desktop/VVK/FA_VKC 2024/"/>
    </mc:Choice>
  </mc:AlternateContent>
  <xr:revisionPtr revIDLastSave="151" documentId="13_ncr:1_{C78185AF-3D38-4C71-BB0B-678FC31ED391}" xr6:coauthVersionLast="47" xr6:coauthVersionMax="47" xr10:uidLastSave="{3E0D52ED-2A84-4930-945B-1F9F497EC8B0}"/>
  <bookViews>
    <workbookView xWindow="-120" yWindow="-120" windowWidth="38640" windowHeight="21240" tabRatio="767" xr2:uid="{00000000-000D-0000-FFFF-FFFF00000000}"/>
  </bookViews>
  <sheets>
    <sheet name="Finansiniai duomenys" sheetId="2" r:id="rId1"/>
    <sheet name="Finansiniai duomenys(2015-2016)" sheetId="17" state="hidden" r:id="rId2"/>
  </sheets>
  <definedNames>
    <definedName name="_xlnm._FilterDatabase" localSheetId="0" hidden="1">'Finansiniai duomenys'!$R$1:$V$1</definedName>
    <definedName name="_xlnm.Print_Area" localSheetId="0">'Finansiniai duomenys'!$B$2:$E$126</definedName>
    <definedName name="_xlnm.Print_Area" localSheetId="1">'Finansiniai duomenys(2015-2016)'!$B$2:$E$149</definedName>
  </definedName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1" i="2" l="1"/>
  <c r="C10" i="2"/>
  <c r="C63" i="2"/>
  <c r="E63" i="2" l="1"/>
  <c r="R1" i="2" l="1"/>
  <c r="C9" i="2" s="1"/>
  <c r="C80" i="2" l="1"/>
  <c r="C106" i="2" l="1"/>
  <c r="T1" i="2" l="1"/>
  <c r="S1" i="2"/>
  <c r="C47" i="17" l="1"/>
  <c r="C46" i="17"/>
  <c r="C43" i="17"/>
  <c r="C37" i="17"/>
  <c r="C38" i="17"/>
  <c r="C39" i="17"/>
  <c r="C40" i="17"/>
  <c r="E37" i="17"/>
  <c r="E38" i="17"/>
  <c r="E39" i="17"/>
  <c r="E40" i="17"/>
  <c r="E36" i="17"/>
  <c r="C36" i="17"/>
  <c r="C32" i="17"/>
  <c r="C31" i="17"/>
  <c r="C30" i="17"/>
  <c r="C29" i="17"/>
  <c r="C28" i="17"/>
  <c r="C27" i="17"/>
  <c r="C14" i="17"/>
  <c r="C10" i="17"/>
  <c r="C9" i="17"/>
  <c r="E131" i="17"/>
  <c r="C131" i="17"/>
  <c r="E124" i="17"/>
  <c r="C124" i="17"/>
  <c r="E110" i="17"/>
  <c r="C110" i="17"/>
  <c r="E99" i="17"/>
  <c r="C99" i="17"/>
  <c r="E82" i="17"/>
  <c r="C82" i="17"/>
  <c r="E76" i="17"/>
  <c r="C76" i="17"/>
  <c r="E62" i="17"/>
  <c r="C62" i="17"/>
  <c r="E56" i="17"/>
  <c r="E59" i="17" s="1"/>
  <c r="E65" i="17" s="1"/>
  <c r="E67" i="17" s="1"/>
  <c r="C56" i="17"/>
  <c r="C59" i="17" s="1"/>
  <c r="C65" i="17" s="1"/>
  <c r="C67" i="17" s="1"/>
  <c r="E88" i="17" l="1"/>
  <c r="C116" i="17"/>
  <c r="E116" i="17"/>
  <c r="E41" i="17"/>
  <c r="C88" i="17"/>
  <c r="E118" i="17" l="1"/>
  <c r="C118" i="17"/>
  <c r="E43" i="2" l="1"/>
  <c r="C43" i="2"/>
  <c r="E37" i="2"/>
  <c r="C37" i="2"/>
  <c r="C93" i="2"/>
  <c r="E93" i="2"/>
  <c r="E112" i="2"/>
  <c r="C112" i="2"/>
  <c r="E106" i="2"/>
  <c r="E80" i="2"/>
  <c r="E56" i="2"/>
  <c r="C56" i="2"/>
  <c r="E22" i="2"/>
  <c r="C40" i="2" l="1"/>
  <c r="E40" i="2"/>
  <c r="E69" i="2"/>
  <c r="C69" i="2"/>
  <c r="C99" i="2"/>
  <c r="E99" i="2"/>
  <c r="E46" i="2" l="1"/>
  <c r="C46" i="2"/>
  <c r="C48" i="2" s="1"/>
  <c r="E101" i="2"/>
  <c r="C101" i="2"/>
  <c r="C44" i="17"/>
  <c r="E48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k.lizdenis</author>
    <author>Sandra</author>
  </authors>
  <commentList>
    <comment ref="B35" authorId="0" shapeId="0" xr:uid="{A80906AC-B731-4CD6-99BE-D1EC84AE5FC1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35" authorId="1" shapeId="0" xr:uid="{A8E28A42-DBC9-4107-98F2-E6A29D94B763}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35" authorId="2" shapeId="0" xr:uid="{76B36140-C03C-4639-B958-8F835EB139C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(pavyzdžiui, jeigu vienas akcininkas valdo 12,34 proc., į laukelį įrašykite “12,34”).
</t>
        </r>
        <r>
          <rPr>
            <b/>
            <i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60" authorId="2" shapeId="0" xr:uid="{E90CD57D-AE7C-4A18-B1D4-9ACF767BFE09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60" authorId="2" shapeId="0" xr:uid="{DBF48BFF-2611-4B58-AE43-AB92705FC66A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86" authorId="2" shapeId="0" xr:uid="{22F39246-70D4-4109-9443-8E770DB8E2C7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86" authorId="2" shapeId="0" xr:uid="{3B72FE62-7D3A-4605-8785-3A913980B209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91" authorId="2" shapeId="0" xr:uid="{81029226-EA88-4E56-91B6-4B9E6FC70E3E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E91" authorId="2" shapeId="0" xr:uid="{0CF51048-14DB-4C2F-8916-AC85E5FF93DF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C92" authorId="2" shapeId="0" xr:uid="{E86F28D3-F5B6-401A-AB73-647AD7FFD57A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92" authorId="2" shapeId="0" xr:uid="{36E71B2E-9771-41D7-B7D6-768B396AAC7C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106" authorId="2" shapeId="0" xr:uid="{B0D0B2A6-0BBC-4914-9480-BBD13D88EB19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E106" authorId="2" shapeId="0" xr:uid="{58BF7804-8FA2-41FB-B7C7-748C5AB45D25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C109" authorId="2" shapeId="0" xr:uid="{2D49008E-9AD2-449F-8CBF-53E915C9CD27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E109" authorId="2" shapeId="0" xr:uid="{9E0DB0BA-18D8-48DE-9E04-5A7BA95C464E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C114" authorId="2" shapeId="0" xr:uid="{76AE6FF4-E0A9-46DD-AF1D-9DD64AA5185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14" authorId="2" shapeId="0" xr:uid="{A50974F4-5E31-4874-9A37-F790CD7955D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18" authorId="2" shapeId="0" xr:uid="{B28E4FF9-DC07-40D1-BDDC-33DB30DCD05D}">
      <text>
        <r>
          <rPr>
            <sz val="9"/>
            <color indexed="81"/>
            <rFont val="Tahoma"/>
            <family val="2"/>
          </rPr>
          <t>Jei balansas susibalansuoja, matysite žodį "Balansas"; jei nesibalansuoja - matysite disbalanso dydį (skirtumą).</t>
        </r>
      </text>
    </comment>
    <comment ref="C129" authorId="2" shapeId="0" xr:uid="{B548A7CA-9372-46AC-8800-A83B1AD0A47B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29" authorId="2" shapeId="0" xr:uid="{4ABE6210-64B3-4665-B848-50577555786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C132" authorId="2" shapeId="0" xr:uid="{701A2C83-437B-4E05-ABF1-E56427B58EAB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32" authorId="2" shapeId="0" xr:uid="{383FC6F0-ED5F-46CC-B0AF-0C8A96C2EF77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44" authorId="2" shapeId="0" xr:uid="{2E5C33B5-E2A8-401E-B024-5D64B0F4F054}">
      <text>
        <r>
          <rPr>
            <sz val="9"/>
            <color indexed="81"/>
            <rFont val="Tahoma"/>
            <family val="2"/>
          </rPr>
          <t>Data, kai atsakingas asmuo patvirtina duomenų tikrumą.</t>
        </r>
      </text>
    </comment>
    <comment ref="C146" authorId="2" shapeId="0" xr:uid="{82700C2F-CEB1-4989-97C7-05BB651FFB19}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pasitikslinti/sužinoti daugiau informacijos apie įmonės veiklos rezultatus.</t>
        </r>
      </text>
    </comment>
  </commentList>
</comments>
</file>

<file path=xl/sharedStrings.xml><?xml version="1.0" encoding="utf-8"?>
<sst xmlns="http://schemas.openxmlformats.org/spreadsheetml/2006/main" count="1169" uniqueCount="445">
  <si>
    <t>UAB „Akmenės vandenys“</t>
  </si>
  <si>
    <t>Uždaroji akcinė bendrovė (UAB)</t>
  </si>
  <si>
    <t>UAB „Naujosios Akmenės komunalininkas“</t>
  </si>
  <si>
    <t>UAB Naujosios Akmenės autobusų parkas</t>
  </si>
  <si>
    <t>UAB „Dzūkijos vandenys“</t>
  </si>
  <si>
    <t>Viešinamos informacijos apie savivaldybių valdomų įmonių ir jų dukterinių bendrovių veiklą ir rezultatus forma</t>
  </si>
  <si>
    <t>UAB „Alytaus šilumos tinklai“</t>
  </si>
  <si>
    <t>Įmonės pavadinimas</t>
  </si>
  <si>
    <t>UAB „Alytaus butų ūkis“</t>
  </si>
  <si>
    <t>Teisinė forma</t>
  </si>
  <si>
    <t>Akcinė bendrovė (AB)</t>
  </si>
  <si>
    <t>reorganizuojamas</t>
  </si>
  <si>
    <t>UAB Alytaus regiono atliekų tvarkymo centras</t>
  </si>
  <si>
    <t>Įmonės kodas</t>
  </si>
  <si>
    <t>dalyvaujantis reorganizavime</t>
  </si>
  <si>
    <t>SĮ „Simno komunalininkas“</t>
  </si>
  <si>
    <t>Įmonės įsteigimo data</t>
  </si>
  <si>
    <t>Savivaldybės įmonė (SĮ)</t>
  </si>
  <si>
    <t>pertvarkomas</t>
  </si>
  <si>
    <t>UAB „Anykščių vandenys“</t>
  </si>
  <si>
    <t>Sektorius, kuriame veikia įmonė</t>
  </si>
  <si>
    <t>restruktūrizuojamas</t>
  </si>
  <si>
    <t>UAB Anykščių komunalinis ūkis</t>
  </si>
  <si>
    <t>bankrutuojantis</t>
  </si>
  <si>
    <t>UAB „Anykščių šiluma“</t>
  </si>
  <si>
    <t>Įmonės direktorius (generalinis direktorius)</t>
  </si>
  <si>
    <t xml:space="preserve">Komunalinės paslaugos: vanduo (nurodyti laukelyje žemiau, ar įmonė tik nuomoja infrastruktūrą, ar pati teikia paslaugas galutiniams vartotojams) </t>
  </si>
  <si>
    <t>bankrutavęs</t>
  </si>
  <si>
    <t>UAB „Birštono vandentiekis“</t>
  </si>
  <si>
    <t>Įmonės vyr. finansininkas (vyr. buhalteris)</t>
  </si>
  <si>
    <t>Komunalinės paslaugos: šilumos tinklai (nurodyti laukelyje žemiau, ar įmonė tik nuomoja infrastruktūrą, ar pati teikia paslaugas galutiniams vartotojams)</t>
  </si>
  <si>
    <t>likviduojamas</t>
  </si>
  <si>
    <t>UAB „Birštono šiluma“</t>
  </si>
  <si>
    <t>Butų ūkiai</t>
  </si>
  <si>
    <t>inicijuojantis Europos bendrovės steigimą jungimo būdu</t>
  </si>
  <si>
    <t>AB Birštono sanatorija „Versmė“</t>
  </si>
  <si>
    <t>Lentelės užpildymo dieną</t>
  </si>
  <si>
    <t>Komunalinės paslaugos: kita (nurodykite laukelyje žemiau)</t>
  </si>
  <si>
    <t>inicijuojantis Europos bendrovės steigimą valdymo (holdingo) būdu</t>
  </si>
  <si>
    <t>SĮ Biržų agrolaboratorija</t>
  </si>
  <si>
    <t>Akcininkų sąrašas</t>
  </si>
  <si>
    <t>Valdoma akcijų dalis</t>
  </si>
  <si>
    <t>Atliekos ir šalinimo paslaugos</t>
  </si>
  <si>
    <t>Europos bendrovė, kurios buveinė perkeliama</t>
  </si>
  <si>
    <t>UAB Biržų autobusų parkas</t>
  </si>
  <si>
    <t>Akcininkas Nr.1</t>
  </si>
  <si>
    <t>Viešasis transportas</t>
  </si>
  <si>
    <t>dalyvaujantis atskyrime</t>
  </si>
  <si>
    <t>UAB „Biržų šilumos tinklai“</t>
  </si>
  <si>
    <t>Akcininkas Nr.2</t>
  </si>
  <si>
    <t>Kitos transporto paslaugos</t>
  </si>
  <si>
    <t>-</t>
  </si>
  <si>
    <t>UAB „Biržų vandenys“</t>
  </si>
  <si>
    <t>Akcininkas Nr.3</t>
  </si>
  <si>
    <t>Statyba ir architektūra</t>
  </si>
  <si>
    <t>AB „Druskininkų šilumos tinklai“</t>
  </si>
  <si>
    <t>Akcininkas Nr.4</t>
  </si>
  <si>
    <t>Sveikatos priežiūros paslaugos</t>
  </si>
  <si>
    <t>UAB „Druskininkų vandenys“</t>
  </si>
  <si>
    <t>Akcininkas Nr.5</t>
  </si>
  <si>
    <t>Leidyba</t>
  </si>
  <si>
    <t>UAB „Druskininkų sveikatinimo ir poilsio centras AQUA“</t>
  </si>
  <si>
    <t>Kita (nurodyti laukelyje žemiau pagrindines veiklos sritis)</t>
  </si>
  <si>
    <t>UAB „Druskininkų butų ūkis“</t>
  </si>
  <si>
    <t>UAB Elektrėnų autobusų parkas</t>
  </si>
  <si>
    <t>UAB „Elektrėnų komunalinis ūkis“</t>
  </si>
  <si>
    <t>UAB „Didžiasalio komunalinės paslaugos“</t>
  </si>
  <si>
    <t>Kiti akcininkai</t>
  </si>
  <si>
    <t>Kitų akcininkų valdoma dalis</t>
  </si>
  <si>
    <t>UAB Ignalinos butų ūkis</t>
  </si>
  <si>
    <t>Savivaldybei priklausanti dalis (%)</t>
  </si>
  <si>
    <t>UAB Ignalinos šilumos tinklai</t>
  </si>
  <si>
    <t>Turtines ir neturtines teisės ir pareigas įmonėje / bendrovėje įgyvendinanti institucija (arba didžiausią akcijų dalį valdanti institucija)</t>
  </si>
  <si>
    <t>UAB „Jonavos paslaugos“</t>
  </si>
  <si>
    <t>Ar bendrovė turi kontroliuojamų įmonių? (pildo tik akcinės bendrovės ir uždarosios akcinės bendrovės)</t>
  </si>
  <si>
    <t>UAB „Jonavos vandenys“</t>
  </si>
  <si>
    <t>Nurodykite bendrovės kontroliuojamas įmones (pildoma, jei bendrovė turi kontroliuojamų įmonių)</t>
  </si>
  <si>
    <t>UAB „Jonavos autobusai“</t>
  </si>
  <si>
    <t>UAB „Jonavos šilumos tinklai“</t>
  </si>
  <si>
    <t>LENTELĖSE DUOMENYS PATEIKIAMI TŪKSTANČIAIS EURŲ (JEI NENURODYTA KITAIP), VIENO SKAIČIAUS PO KABLELIO TIKSLUMU</t>
  </si>
  <si>
    <t>UAB „Jonavos knyga“</t>
  </si>
  <si>
    <t>Kur įmanoma, duomenys pateikiami augimo (agregavimo) principu</t>
  </si>
  <si>
    <t>UAB „Joniškio vandenys“</t>
  </si>
  <si>
    <r>
      <t xml:space="preserve">Jei įmonė turi kontroliuojamų įmonių, pateikiami </t>
    </r>
    <r>
      <rPr>
        <b/>
        <u/>
        <sz val="9"/>
        <rFont val="Calibri"/>
        <family val="2"/>
        <charset val="186"/>
      </rPr>
      <t xml:space="preserve">konsoliduoti įmonių grupės </t>
    </r>
    <r>
      <rPr>
        <b/>
        <sz val="9"/>
        <rFont val="Calibri"/>
        <family val="2"/>
      </rPr>
      <t>duomenys</t>
    </r>
  </si>
  <si>
    <t>UAB „Joniškio butų ūkis“</t>
  </si>
  <si>
    <t>Lentelėse turi būti pateikiami audituoti metiniai duomenys</t>
  </si>
  <si>
    <t>UAB „Joniškio autobusų parkas“</t>
  </si>
  <si>
    <t>Pelno (nuostolių) ataskaita</t>
  </si>
  <si>
    <t>UAB „Jurbarko komunalininkas“</t>
  </si>
  <si>
    <t>Pardavimo pajamos</t>
  </si>
  <si>
    <t>UAB „Jurbarko autobusų parkas“</t>
  </si>
  <si>
    <t>Pardavimo savikaina</t>
  </si>
  <si>
    <t>UAB „Jurbarko vandenys“</t>
  </si>
  <si>
    <t>Bendrasis pelnas (nuostoliai)</t>
  </si>
  <si>
    <t>SĮ „Jurbarko planas“</t>
  </si>
  <si>
    <t>Pardavimo sąnaudos</t>
  </si>
  <si>
    <t>UAB „Kaišiadorių vandenys“</t>
  </si>
  <si>
    <t>Bendrosios ir administracinės sąnaudos</t>
  </si>
  <si>
    <t>UAB „Kaišiadorių šiluma“</t>
  </si>
  <si>
    <t>Veiklos pelnas (nuostoliai)</t>
  </si>
  <si>
    <t>SĮ „Kaišiadorių paslaugos“</t>
  </si>
  <si>
    <t>Dotacijos, susijusios su pajamomis</t>
  </si>
  <si>
    <t>UAB „Kalvarijos komunalininkas“</t>
  </si>
  <si>
    <t>Kitos veiklos rezultatai</t>
  </si>
  <si>
    <t>AB „Kauno energija“</t>
  </si>
  <si>
    <t>Finansinė ir investicinė veikla</t>
  </si>
  <si>
    <t>UAB „Kauno autobusai“</t>
  </si>
  <si>
    <t>Pajamos</t>
  </si>
  <si>
    <t>UAB „Kauno vandenys“</t>
  </si>
  <si>
    <t>Sąnaudos</t>
  </si>
  <si>
    <t>UAB „Kauno švara“</t>
  </si>
  <si>
    <t>Pelnas (nuostoliai) prieš apmokestinimą</t>
  </si>
  <si>
    <t>UAB „Kauno gatvių apšvietimas“</t>
  </si>
  <si>
    <t>Pelno mokestis</t>
  </si>
  <si>
    <t>UAB „Stoties turgus“</t>
  </si>
  <si>
    <t>Grynasis pelnas (nuostoliai)</t>
  </si>
  <si>
    <t>UAB „Centrinis knygynas“</t>
  </si>
  <si>
    <t>UAB „Laboratorinių bandymų centras“</t>
  </si>
  <si>
    <t>UAB Kauno butų ūkis</t>
  </si>
  <si>
    <t>Balansas</t>
  </si>
  <si>
    <t>SĮ „Kapinių priežiūra“</t>
  </si>
  <si>
    <t>Nematerialusis turtas</t>
  </si>
  <si>
    <t>SĮ „Kauno planas“</t>
  </si>
  <si>
    <t>Materialusis turtas</t>
  </si>
  <si>
    <t>UAB „Giraitės vandenys“</t>
  </si>
  <si>
    <t>Finansinis turtas</t>
  </si>
  <si>
    <t>UAB Komunalinių paslaugų centras</t>
  </si>
  <si>
    <t>Kitas ilgalaikis turtas</t>
  </si>
  <si>
    <t>UAB „Kazlų Rūdos šilumos tinklai“</t>
  </si>
  <si>
    <t>Ilgalaikis turtas</t>
  </si>
  <si>
    <t>UAB „Kėdbusas“</t>
  </si>
  <si>
    <t>UAB „Kėdainių butai“</t>
  </si>
  <si>
    <t>Atsargos</t>
  </si>
  <si>
    <t>UAB „Kėdainių vandenys“</t>
  </si>
  <si>
    <t>Per vienerius metus gautinos sumos</t>
  </si>
  <si>
    <t>UAB „Kelmės vanduo“</t>
  </si>
  <si>
    <t>Kitas trumpalaikis turtas</t>
  </si>
  <si>
    <t>UAB „Kelmės autobusų parkas“</t>
  </si>
  <si>
    <t>Pinigai ir pinigų ekvivalentai</t>
  </si>
  <si>
    <t>UAB Kelmės vietinis ūkis</t>
  </si>
  <si>
    <t>Trumpalaikis turtas</t>
  </si>
  <si>
    <t>AB „Klaipėdos vanduo“</t>
  </si>
  <si>
    <t>Ateinančių laikotarpių sąnaudos ir sukauptos pajamos</t>
  </si>
  <si>
    <t>AB „Klaipėdos energija“</t>
  </si>
  <si>
    <t>UAB Klaipėdos regiono atliekų tvarkymo centras</t>
  </si>
  <si>
    <t>Ilgalaikis turtas, laikomas pardavimui</t>
  </si>
  <si>
    <t>Turto iš viso</t>
  </si>
  <si>
    <t>UAB „Naujasis turgus“</t>
  </si>
  <si>
    <t>Kapitalas (jeigu įmonės teisinė forma yra AB ar UAB) / Įmonės savininko kapitalas (jeigu įmonės teisinė forma yra SĮ)</t>
  </si>
  <si>
    <t>UAB „Vildmina“</t>
  </si>
  <si>
    <t>-Iš jo: Įstatinio (pasirašytojo) kapitalo dalis</t>
  </si>
  <si>
    <t>UAB „Debreceno vaistinė“</t>
  </si>
  <si>
    <t>Turtą, kuris pagal įstatymus gali būti tik valstybės nuosavybė, atitinkantis kapitalas</t>
  </si>
  <si>
    <t>UAB „Klaipėdos rajono energija“ </t>
  </si>
  <si>
    <t>Centralizuotai valdomą valstybės turtą atitinkantis kapitalas</t>
  </si>
  <si>
    <t>UAB „Gargždų turgus“ </t>
  </si>
  <si>
    <t>Akcijų priedai</t>
  </si>
  <si>
    <t>SĮ „Kretingos komunalininkas“</t>
  </si>
  <si>
    <t>Perkainojimo rezervas (rezultatai)</t>
  </si>
  <si>
    <t>UAB „Kretingos vandenys“</t>
  </si>
  <si>
    <t>Rezervai</t>
  </si>
  <si>
    <t>UAB Kretingos autobusų parkas</t>
  </si>
  <si>
    <t>-Iš jų: Privalomasis rezervas</t>
  </si>
  <si>
    <t>UAB „Kretingos turgus“</t>
  </si>
  <si>
    <t>Nepaskirstytasis pelnas (nuostoliai)</t>
  </si>
  <si>
    <t>UAB Kretingos šilumos tinklai</t>
  </si>
  <si>
    <t>Nuosavas kapitalas</t>
  </si>
  <si>
    <t>UAB „Kupiškio autobusų parkas“</t>
  </si>
  <si>
    <t>UAB „Kupiškio komunalininkas“</t>
  </si>
  <si>
    <t>Dotacijos, subsidijos</t>
  </si>
  <si>
    <t>UAB „Kupiškio vandenys“</t>
  </si>
  <si>
    <t>UAB „Lazdijų šiluma“</t>
  </si>
  <si>
    <t>Atidėjiniai</t>
  </si>
  <si>
    <t>UAB „Lazdijų vanduo“</t>
  </si>
  <si>
    <t>Po vienų metų mokėtinos sumos ir kiti ilgalaikiai įsipareigojimai</t>
  </si>
  <si>
    <t>UAB „Marijampolės autobusų parkas“</t>
  </si>
  <si>
    <t>-Iš jų: Ilgalaikės finansinės skolos</t>
  </si>
  <si>
    <t>UAB „Marijampolės šilumos tinklai“</t>
  </si>
  <si>
    <t>Per vienus metus mokėtinos sumos ir kiti trumpalaikiai įsipareigojimai</t>
  </si>
  <si>
    <t>UAB „Sūduvos vandenys“</t>
  </si>
  <si>
    <t>-Iš jų: Ilgalaikių finansinių skolų einamųjų metų dalis</t>
  </si>
  <si>
    <t xml:space="preserve"> Trumpalaikės finansinės skolos</t>
  </si>
  <si>
    <t>UAB Marijampolės apskrities atliekų tvarkymo centras</t>
  </si>
  <si>
    <t>Mokėtinos sumos ir kiti įsipareigojimai</t>
  </si>
  <si>
    <t>UAB „Mažeikių šilumos tinklai“</t>
  </si>
  <si>
    <t>UAB „Mažeikių vandenys“</t>
  </si>
  <si>
    <t>Sukauptos sąnaudos ir ateinančių laikotarpių pajamos</t>
  </si>
  <si>
    <t>UAB „Telšių regiono atliekų tvarkymo centras“</t>
  </si>
  <si>
    <t>UAB „Tavo pastogė“</t>
  </si>
  <si>
    <t>Įsipareigojimai, susiję su ilgalaikiu turtu, laikomu pardavimui</t>
  </si>
  <si>
    <t>UAB „Mažeikių autobusų parkas“</t>
  </si>
  <si>
    <t>UAB „Mažeikių komunalinis ūkis“</t>
  </si>
  <si>
    <t>Nuosavo kapitalo ir įsipareigojimų iš viso</t>
  </si>
  <si>
    <t>UAB Molėtų autobusų parkas</t>
  </si>
  <si>
    <t>UAB „Molėtų šiluma“</t>
  </si>
  <si>
    <t>Ar balansas susibalansuoja?</t>
  </si>
  <si>
    <t>UAB Molėtų švara</t>
  </si>
  <si>
    <t>UAB Molėtų vanduo</t>
  </si>
  <si>
    <t>Įmonės teisės ir įsipareigojimai, nenurodyti balanse</t>
  </si>
  <si>
    <t>UAB „Neringos komunalininkas“</t>
  </si>
  <si>
    <t>UAB „Neringos energija“</t>
  </si>
  <si>
    <t>Kita informacija</t>
  </si>
  <si>
    <t>UAB „Neringos vanduo“</t>
  </si>
  <si>
    <t>Nusidėvėjimas ir amortizacija, įskaičiuoti į ataskaitinio laikotarpio pelno (nuostolių) ataskaitą</t>
  </si>
  <si>
    <t>Taip</t>
  </si>
  <si>
    <t>UAB „Pagėgių komunalinis ūkis“</t>
  </si>
  <si>
    <t>Investicijos į ilgalaikį turtą</t>
  </si>
  <si>
    <t>Ne</t>
  </si>
  <si>
    <t>UAB „Pakruojo komunalininkas“</t>
  </si>
  <si>
    <t>UAB „Pakruojo šiluma“</t>
  </si>
  <si>
    <t>Skirstant ataskaitinio laikotarpio pelną akcininkams paskirti dividendai (arba savininkui paskirta pelno įmoka, jei pildoma SĮ)</t>
  </si>
  <si>
    <t>UAB „Pakruojo vandentiekis“</t>
  </si>
  <si>
    <t>AB „Pakruojo autotransportas“</t>
  </si>
  <si>
    <t>UAB „Palangos vandenys“</t>
  </si>
  <si>
    <t>UAB „Palangos komunalinis ūkis“</t>
  </si>
  <si>
    <t>UAB „Palangos šilumos tinklai“</t>
  </si>
  <si>
    <t>Informacija apie darbuotojus</t>
  </si>
  <si>
    <t>Darbuotojų skaičius laikotarpio pabaigoje</t>
  </si>
  <si>
    <t>Iš jų: administracijos darbuotojų skaičius laikotarpio pabaigoje</t>
  </si>
  <si>
    <t>AB „Panevėžio specialus autotransportas“</t>
  </si>
  <si>
    <t>Bendros darbo apmokėjimo lėšos</t>
  </si>
  <si>
    <t>UAB „Panevėžio autobusų parkas“</t>
  </si>
  <si>
    <r>
      <rPr>
        <b/>
        <i/>
        <sz val="9"/>
        <color indexed="10"/>
        <rFont val="Calibri"/>
        <family val="2"/>
        <charset val="186"/>
      </rPr>
      <t>Pastaba:</t>
    </r>
    <r>
      <rPr>
        <i/>
        <sz val="9"/>
        <rFont val="Calibri"/>
        <family val="2"/>
      </rPr>
      <t xml:space="preserve"> įskaitant darbuotojo mokamus SODROS mokesčius, tačiau neįskaitant darbdavio mokamų SODROS mokesčių.</t>
    </r>
  </si>
  <si>
    <t>AB „Panevėžio butų ūkis“</t>
  </si>
  <si>
    <t>Pastabos</t>
  </si>
  <si>
    <t>UAB „Panevėžio gatvės“</t>
  </si>
  <si>
    <t>Jei turite pastabų dėl užpildytos informacijos, pateikite jas čia:</t>
  </si>
  <si>
    <t>UAB „Grauduva“</t>
  </si>
  <si>
    <t>UAB „Panevėžio būstas“</t>
  </si>
  <si>
    <t>UAB Panevėžio regiono atliekų tvarkymo centras</t>
  </si>
  <si>
    <t>UAB „Kuršėnų vandenys“</t>
  </si>
  <si>
    <t>Informacija apie lentelės duomenų tikrumą patvirtinantį asmenį</t>
  </si>
  <si>
    <t>UAB „Pasvalio vandenys“</t>
  </si>
  <si>
    <t>Lentelės duomenų patvirtinimo data</t>
  </si>
  <si>
    <t>UAB „Pasvalio autobusų parkas“</t>
  </si>
  <si>
    <t>Atsakingas asmuo (vardas, pavardė, pareigos)</t>
  </si>
  <si>
    <t>UAB „Pasvalio knygos“</t>
  </si>
  <si>
    <t>Atsakingo asmens kontaktiniai duomenys (telefono nr. ir elektroninio pašto adresas)</t>
  </si>
  <si>
    <t>UAB „Pasvalio butų ūkis“</t>
  </si>
  <si>
    <t xml:space="preserve">Atsakingo asmens parašas (reikalingas tik skenuotoje versijoje) arba elektroninis parašas </t>
  </si>
  <si>
    <t>SĮ „Plungės būstas“</t>
  </si>
  <si>
    <t>UAB „Plungės autobusų parkas“</t>
  </si>
  <si>
    <t>UAB „Plungės šilumos tinklai“</t>
  </si>
  <si>
    <t>UAB „Plungės vandenys“</t>
  </si>
  <si>
    <t>UAB „Prienų vandenys“</t>
  </si>
  <si>
    <t>UAB „Prienų butų ūkis“</t>
  </si>
  <si>
    <t>UAB „Radviliškio šiluma“</t>
  </si>
  <si>
    <t>UAB „Radviliškio vanduo“</t>
  </si>
  <si>
    <t>UAB „Raseinių šilumos tinklai“</t>
  </si>
  <si>
    <t>UAB „Raseinių vandenys“</t>
  </si>
  <si>
    <t>UAB „Raseinių autobusų parkas“</t>
  </si>
  <si>
    <t>UAB „Raseinių komunalinės paslaugos“</t>
  </si>
  <si>
    <t>UAB „Rietavo komunalinis ūkis“</t>
  </si>
  <si>
    <t>UAB „Rokiškio vandenys“</t>
  </si>
  <si>
    <t>UAB „Rokiškio autobusų parkas“</t>
  </si>
  <si>
    <t>AB „Rokiškio komunalininkas“</t>
  </si>
  <si>
    <t>UAB „Skuodo šiluma“</t>
  </si>
  <si>
    <t>UAB „Skuodo vandenys“</t>
  </si>
  <si>
    <t>UAB „Skuodo autobusai“</t>
  </si>
  <si>
    <t>UAB „Šakių šilumos tinklai“</t>
  </si>
  <si>
    <t>UAB „Šakių vandenys“</t>
  </si>
  <si>
    <t>UAB „Šakių autobusų parkas“</t>
  </si>
  <si>
    <t>UAB „Šakių laidotuvių namai“</t>
  </si>
  <si>
    <t>UAB „Šalčininkų autobusų parkas“</t>
  </si>
  <si>
    <t>UAB „Eišiškių komunalinis ūkis“</t>
  </si>
  <si>
    <t>UAB „Tvarkyba“</t>
  </si>
  <si>
    <t>UAB „Šalčininkų šilumos tinklai“</t>
  </si>
  <si>
    <t>UAB „Šiaulių vandenys“</t>
  </si>
  <si>
    <t>UAB „Busturas“</t>
  </si>
  <si>
    <t>AB „Šiaulių energija“</t>
  </si>
  <si>
    <t>UAB „Šiaulių gatvių apšvietimas“</t>
  </si>
  <si>
    <t>UAB Pabalių turgus</t>
  </si>
  <si>
    <t>SĮ Šiaulių oro uostas</t>
  </si>
  <si>
    <t>UAB Kuršėnų komunalinis ūkis</t>
  </si>
  <si>
    <t>UAB Kuršėnų autobusų parkas</t>
  </si>
  <si>
    <t>UAB „Šilalės vandenys“</t>
  </si>
  <si>
    <t>UAB „Šilalės šilumos tinklai“</t>
  </si>
  <si>
    <t>UAB „Šilalės autobusų parkas“</t>
  </si>
  <si>
    <t>UAB „Gedmina“</t>
  </si>
  <si>
    <t>UAB „Šilutės šilumos tinklai“</t>
  </si>
  <si>
    <t>UAB „Šilutės vandenys“</t>
  </si>
  <si>
    <t>UAB „Šilutės autobusų parkas“</t>
  </si>
  <si>
    <t>UAB „Širvintų šiluma“</t>
  </si>
  <si>
    <t>UAB „Širvintų vandenys“</t>
  </si>
  <si>
    <t>UAB „Širvintų knygynas“</t>
  </si>
  <si>
    <t>UAB „Širvintos verslui ir laisvalaikiui“</t>
  </si>
  <si>
    <t>UAB „Širvintų autobusų parkas“</t>
  </si>
  <si>
    <t>UAB „Švenčionių švara“</t>
  </si>
  <si>
    <t>UAB „Pabradės komunalinis ūkis“</t>
  </si>
  <si>
    <t>SĮ „Švenčionių planas“</t>
  </si>
  <si>
    <t>UAB Tauragės autobusų parkas</t>
  </si>
  <si>
    <t>UAB Tauragės butų ūkis</t>
  </si>
  <si>
    <t>UAB „Tauragės vandenys“</t>
  </si>
  <si>
    <t>UAB Tauragės šilumos tinklai</t>
  </si>
  <si>
    <t>UAB „Dunokai“</t>
  </si>
  <si>
    <t>UAB Tauragės regiono atliekų tvarkymo centras</t>
  </si>
  <si>
    <t>UAB Telšių autobusų parkas</t>
  </si>
  <si>
    <t>UAB „Telšių vandenys“</t>
  </si>
  <si>
    <t>UAB „Telšių šilumos tinklai“</t>
  </si>
  <si>
    <t>SĮ Telšių butų ūkis</t>
  </si>
  <si>
    <t>UAB Trakų šilumos tinklai</t>
  </si>
  <si>
    <t>UAB „Trakų vandenys“</t>
  </si>
  <si>
    <t>UAB „Trakų paslaugos“</t>
  </si>
  <si>
    <t>UAB „Ukmergės autobusų parkas“</t>
  </si>
  <si>
    <t>UAB „Ukmergės butų ūkis“</t>
  </si>
  <si>
    <t>UAB „Ukmergės šiluma“</t>
  </si>
  <si>
    <t>UAB „Ukmergės vandenys“</t>
  </si>
  <si>
    <t>UAB „Utenos šilumos tinklai“</t>
  </si>
  <si>
    <t>UAB „Utenos vandenys“</t>
  </si>
  <si>
    <t>UAB „Utenos butų ūkis“</t>
  </si>
  <si>
    <t>UAB „Utenos komunalininkas“</t>
  </si>
  <si>
    <t>UAB „Utenos autobusų parkas“</t>
  </si>
  <si>
    <t>UAB „Utenos regiono atliekų tvarkymo centras“</t>
  </si>
  <si>
    <t>UAB „Varėnos knyga“</t>
  </si>
  <si>
    <t>UAB „Varėnos šiluma“</t>
  </si>
  <si>
    <t>UAB „Varėnos vandenys“</t>
  </si>
  <si>
    <t>UAB „Varėnos autobusų parkas“</t>
  </si>
  <si>
    <t>UAB „Vilkaviškio vandenys“</t>
  </si>
  <si>
    <t>UAB „Vilkaviškio šilumos tinklai“</t>
  </si>
  <si>
    <t>UAB „Vilkaviškio komunalinis ūkis“</t>
  </si>
  <si>
    <t>UAB „Kybartų darna“</t>
  </si>
  <si>
    <t>UAB „Vilkaviškio architektūros biuras“</t>
  </si>
  <si>
    <t>UAB „Vilniaus vandenys“</t>
  </si>
  <si>
    <t>UAB „Vilniaus viešasis transportas“</t>
  </si>
  <si>
    <t>UAB „Grinda“</t>
  </si>
  <si>
    <t>UAB „Vilniaus vystymo kompanija“</t>
  </si>
  <si>
    <t>SĮ „Susisiekimo paslaugos“</t>
  </si>
  <si>
    <t>SĮ „Vilniaus miesto būstas“</t>
  </si>
  <si>
    <t>UAB „Vilniaus apšvietimas“</t>
  </si>
  <si>
    <t>UAB „VAATC“</t>
  </si>
  <si>
    <t>SĮ „Vilniaus atliekų sistemos administratorius“</t>
  </si>
  <si>
    <t>UAB „Nemenčinės komunalininkas“</t>
  </si>
  <si>
    <t>UAB „Nemėžio komunalininkas“</t>
  </si>
  <si>
    <t>SĮ Vilniaus rajono autobusų parkas</t>
  </si>
  <si>
    <t>UAB „Visagino būstas“</t>
  </si>
  <si>
    <t>UAB „Visagino energija“</t>
  </si>
  <si>
    <t>UAB „Zarasų būstas“</t>
  </si>
  <si>
    <t>Viešinamos informacijos apie savivaldybių valdomų įmonių veiklą ir rezultatus formos</t>
  </si>
  <si>
    <t>1 priedas</t>
  </si>
  <si>
    <t>Informacija apie savivaldybių valdomų įmonių veiklą ir rezultatus 2015 - 2016 metais</t>
  </si>
  <si>
    <t>Įmonės teisinis statusas</t>
  </si>
  <si>
    <t>Komunalinės paslaugos: kita</t>
  </si>
  <si>
    <t>5 didžiausi akcininkai</t>
  </si>
  <si>
    <t>Turtines ir neturtines teisės ir pareigas įmonėje/bendrovėje įgyvendinanti institucija (arba didžiausią akcijų dalį valdanti institucija)</t>
  </si>
  <si>
    <t>2015 metai</t>
  </si>
  <si>
    <t>2016 metai</t>
  </si>
  <si>
    <t>-Iš jo: Mažumai tenkanti grynojo pelno dalis (pildoma akcinių bendrovių/uždarųjų akcinių bendrovių, turinčių kontroliuojamų įmonių)</t>
  </si>
  <si>
    <t>Biologinis turtas</t>
  </si>
  <si>
    <t>Atsargos, išankstiniai apmokėjimai ir nebaigtos vykdyti sutartys</t>
  </si>
  <si>
    <t>Mažumai tenkanti nuosavo kapitalo dalis (pildoma tik akcinių bendrovių/uždarųjų akcinių bendrovių, turinčių kontroliuojamų įmonių)</t>
  </si>
  <si>
    <t>Atidėjimai</t>
  </si>
  <si>
    <t>Ilgalaikiai įsipareigojimai</t>
  </si>
  <si>
    <t>Trumpalaikiai įsipareigojimai</t>
  </si>
  <si>
    <t xml:space="preserve">             Trumpalaikės finansinės skolos</t>
  </si>
  <si>
    <t>Iš viso įsipareigojimų</t>
  </si>
  <si>
    <t>Viso disponuojamo nekilnojamojo turto plotas, kv. m.</t>
  </si>
  <si>
    <t xml:space="preserve"> </t>
  </si>
  <si>
    <t>Skirstant ataskaitinio laikotarpio pelną akcininkams paskirti dividendai (savininkui paskirta pelno įmoka, jei pildoma SĮ)</t>
  </si>
  <si>
    <t>Vidutinis sąlyginis darbuotojų skaičius per laikotarpį</t>
  </si>
  <si>
    <t>Atsakingo asmens parašas (reikalingas tik skenuotoje versijoje)</t>
  </si>
  <si>
    <t>Vandentvarka</t>
  </si>
  <si>
    <t>Šilumos tinklai</t>
  </si>
  <si>
    <t>RATC</t>
  </si>
  <si>
    <t xml:space="preserve">SĮ „Kompata“ </t>
  </si>
  <si>
    <t>AB „Vilniaus šilumos tinklai“</t>
  </si>
  <si>
    <t>UAB „Visagino mechanizacija“</t>
  </si>
  <si>
    <t>Sektorius</t>
  </si>
  <si>
    <t>Kita</t>
  </si>
  <si>
    <t>-Iš jų: Pirkėjų skolos</t>
  </si>
  <si>
    <t>-Iš jų: Skolos tiekėjams</t>
  </si>
  <si>
    <t>SĮ „Šventosios jūrų uosto direkcija“</t>
  </si>
  <si>
    <t>AB „Panevėžio energija“</t>
  </si>
  <si>
    <t>UAB „Aukštaitijos vandenys“</t>
  </si>
  <si>
    <t>Akmenės rajono savivaldybė</t>
  </si>
  <si>
    <t xml:space="preserve">Druskininkų savivaldybė </t>
  </si>
  <si>
    <t>Kauno miesto savivaldybė</t>
  </si>
  <si>
    <t xml:space="preserve">Klaipėdos miesto savivaldybė </t>
  </si>
  <si>
    <t xml:space="preserve">Pakruojo rajono savivaldybė </t>
  </si>
  <si>
    <t>Panevėžio miesto savivaldybė</t>
  </si>
  <si>
    <t xml:space="preserve">Prienų rajono savivaldybė </t>
  </si>
  <si>
    <t xml:space="preserve">Rokiškio rajono savivaldybė </t>
  </si>
  <si>
    <t xml:space="preserve">Šiaulių miesto savivaldybė </t>
  </si>
  <si>
    <t>Vilniaus miesto savivaldybė</t>
  </si>
  <si>
    <t xml:space="preserve">Birštono savivaldybė </t>
  </si>
  <si>
    <t xml:space="preserve">Jurbarko rajono savivaldybė </t>
  </si>
  <si>
    <t>Kaišiadorių rajono savivaldybė</t>
  </si>
  <si>
    <t>Ignalinos rajono savivaldybė</t>
  </si>
  <si>
    <t>Neringos savivaldybė</t>
  </si>
  <si>
    <t xml:space="preserve">Kretingos rajono savivaldybė </t>
  </si>
  <si>
    <t xml:space="preserve">Alytaus rajono savivaldybė </t>
  </si>
  <si>
    <t xml:space="preserve">Švenčionių rajono savivaldybė </t>
  </si>
  <si>
    <t>Palangos miesto savivaldybė</t>
  </si>
  <si>
    <t>Alytaus miesto savivaldybė</t>
  </si>
  <si>
    <t xml:space="preserve">Biržų rajono savivaldybė </t>
  </si>
  <si>
    <t>Telšių rajono savivaldybė</t>
  </si>
  <si>
    <t>Vilniaus rajono savivaldybė</t>
  </si>
  <si>
    <t xml:space="preserve">Lazdijų rajono savivaldybė </t>
  </si>
  <si>
    <t xml:space="preserve">Anykščių rajono savivaldybė </t>
  </si>
  <si>
    <t>Tauragės rajono savivaldybė</t>
  </si>
  <si>
    <t>Šalčininkų rajono savivaldybė</t>
  </si>
  <si>
    <t xml:space="preserve">Elektrėnų savivaldybė </t>
  </si>
  <si>
    <t xml:space="preserve">Klaipėdos rajono savivaldybė </t>
  </si>
  <si>
    <t>Šilalės rajono savivaldybė</t>
  </si>
  <si>
    <t>Kauno rajono savivaldybė</t>
  </si>
  <si>
    <t>Jonavos rajono savivaldybė</t>
  </si>
  <si>
    <t>Joniškio rajono savivaldybė</t>
  </si>
  <si>
    <t xml:space="preserve">Kalvarijos savivaldybė </t>
  </si>
  <si>
    <t>Kazlų Rūdos savivaldybė</t>
  </si>
  <si>
    <t>Kėdainių rajono savivaldybė</t>
  </si>
  <si>
    <t xml:space="preserve">Kelmės rajono savivaldybė </t>
  </si>
  <si>
    <t>Vilkaviškio rajono savivaldybė</t>
  </si>
  <si>
    <t xml:space="preserve">Kupiškio rajono savivaldybė </t>
  </si>
  <si>
    <t>Šiaulių rajono savivaldybė</t>
  </si>
  <si>
    <t xml:space="preserve">Marijampolės savivaldybė </t>
  </si>
  <si>
    <t>Mažeikių rajono savivaldybė</t>
  </si>
  <si>
    <t>Molėtų rajono savivaldybė</t>
  </si>
  <si>
    <t>Pagėgių savivaldybė</t>
  </si>
  <si>
    <t>Pasvalio rajono savivaldybė</t>
  </si>
  <si>
    <t>Plungės rajono savivaldybė</t>
  </si>
  <si>
    <t>Radviliškio rajono savivaldybė</t>
  </si>
  <si>
    <t>Raseinių rajono savivaldybė</t>
  </si>
  <si>
    <t xml:space="preserve">Rietavo savivaldybė </t>
  </si>
  <si>
    <t xml:space="preserve">Skuodo rajono savivaldybė </t>
  </si>
  <si>
    <t xml:space="preserve">Šakių rajono savivaldybė </t>
  </si>
  <si>
    <t xml:space="preserve">Šilutės rajono savivaldybė </t>
  </si>
  <si>
    <t>Širvintų rajono savivaldybė</t>
  </si>
  <si>
    <t>Trakų rajono savivaldybė</t>
  </si>
  <si>
    <t xml:space="preserve">Ukmergės rajono savivaldybė </t>
  </si>
  <si>
    <t xml:space="preserve">Utenos rajono savivaldybė </t>
  </si>
  <si>
    <t xml:space="preserve">Varėnos rajono savivaldybė </t>
  </si>
  <si>
    <t xml:space="preserve">Visagino savivaldybė </t>
  </si>
  <si>
    <t xml:space="preserve">Zarasų rajono savivaldybė </t>
  </si>
  <si>
    <t>Praėjęs ataskaitinis laikotarpis 2022 m.</t>
  </si>
  <si>
    <t>Ataskaitinis laikotarpis 2023 m.</t>
  </si>
  <si>
    <r>
      <t xml:space="preserve">Paskirstytinasis pelnas (nuostoliai) </t>
    </r>
    <r>
      <rPr>
        <i/>
        <sz val="9"/>
        <color theme="1"/>
        <rFont val="Calibri"/>
        <family val="2"/>
        <charset val="186"/>
        <scheme val="minor"/>
      </rPr>
      <t>(iš kurio paskiriami dividendai ar pelno įmoka)</t>
    </r>
  </si>
  <si>
    <t>UAB „Klaipėdos paslaugos“</t>
  </si>
  <si>
    <t>UAB „Palangos Klevas“</t>
  </si>
  <si>
    <t>UAB „Prienų šilumos tinklai“</t>
  </si>
  <si>
    <t>UAB „Radviliškio autobusų parkas“</t>
  </si>
  <si>
    <t>UAB „ID Vilnius“</t>
  </si>
  <si>
    <t>PATVIRTINTA
VšĮ Valdymo koordinavimo centro 
direktoriaus 2024 m. balandžio 10 d.
įsakymu Nr. IV-7</t>
  </si>
  <si>
    <t>Laura Joffė</t>
  </si>
  <si>
    <t>Odeta Kovaliova</t>
  </si>
  <si>
    <t>Vilniaus miesto savivaldybės administracija</t>
  </si>
  <si>
    <t>Odeta Kovaliova, vyriausioji finansninkė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</si>
</sst>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3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i/>
      <sz val="9"/>
      <color indexed="10"/>
      <name val="Calibri"/>
      <family val="2"/>
      <charset val="186"/>
    </font>
    <font>
      <i/>
      <sz val="9"/>
      <name val="Calibri"/>
      <family val="2"/>
    </font>
    <font>
      <sz val="9"/>
      <name val="Calibri"/>
      <family val="2"/>
      <charset val="186"/>
      <scheme val="minor"/>
    </font>
    <font>
      <b/>
      <sz val="9"/>
      <color rgb="FFFF0000"/>
      <name val="Calibri"/>
      <family val="2"/>
      <scheme val="minor"/>
    </font>
    <font>
      <i/>
      <sz val="9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b/>
      <u/>
      <sz val="9"/>
      <name val="Calibri"/>
      <family val="2"/>
      <charset val="186"/>
    </font>
    <font>
      <b/>
      <sz val="9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family val="2"/>
      <charset val="186"/>
    </font>
    <font>
      <b/>
      <i/>
      <sz val="9"/>
      <color indexed="81"/>
      <name val="Tahoma"/>
      <family val="2"/>
      <charset val="186"/>
    </font>
    <font>
      <sz val="8"/>
      <name val="Arial"/>
      <family val="2"/>
    </font>
    <font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u/>
      <sz val="9"/>
      <color indexed="81"/>
      <name val="Tahoma"/>
      <family val="2"/>
      <charset val="186"/>
    </font>
    <font>
      <b/>
      <sz val="9"/>
      <name val="Calibri"/>
      <family val="2"/>
      <charset val="186"/>
      <scheme val="minor"/>
    </font>
    <font>
      <sz val="10"/>
      <color rgb="FF000000"/>
      <name val="Segoe UI"/>
      <family val="2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Calibri"/>
      <family val="2"/>
      <scheme val="minor"/>
    </font>
    <font>
      <sz val="8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thin">
        <color theme="0"/>
      </right>
      <top/>
      <bottom style="thin">
        <color rgb="FFFFFFFF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 style="medium">
        <color rgb="FF80808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medium">
        <color rgb="FF808080"/>
      </top>
      <bottom/>
      <diagonal/>
    </border>
    <border>
      <left/>
      <right style="thin">
        <color theme="0"/>
      </right>
      <top style="thin">
        <color rgb="FFFFFFFF"/>
      </top>
      <bottom/>
      <diagonal/>
    </border>
    <border>
      <left/>
      <right style="thin">
        <color theme="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/>
      <right style="medium">
        <color theme="0"/>
      </right>
      <top style="medium">
        <color rgb="FF808080"/>
      </top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/>
      <top style="medium">
        <color rgb="FF808080"/>
      </top>
      <bottom style="thin">
        <color rgb="FFFFFFFF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medium">
        <color rgb="FF80808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medium">
        <color rgb="FF808080"/>
      </bottom>
      <diagonal/>
    </border>
    <border>
      <left/>
      <right style="medium">
        <color rgb="FF0070C0"/>
      </right>
      <top/>
      <bottom style="medium">
        <color rgb="FF808080"/>
      </bottom>
      <diagonal/>
    </border>
    <border>
      <left style="thin">
        <color theme="0"/>
      </left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/>
      <diagonal/>
    </border>
    <border>
      <left style="thin">
        <color theme="0"/>
      </left>
      <right style="medium">
        <color rgb="FF0070C0"/>
      </right>
      <top/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/>
      <diagonal/>
    </border>
    <border>
      <left style="thin">
        <color theme="0"/>
      </left>
      <right style="medium">
        <color rgb="FF0070C0"/>
      </right>
      <top/>
      <bottom/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medium">
        <color rgb="FF0070C0"/>
      </left>
      <right/>
      <top/>
      <bottom style="medium">
        <color theme="0" tint="-0.34998626667073579"/>
      </bottom>
      <diagonal/>
    </border>
    <border>
      <left style="medium">
        <color theme="0"/>
      </left>
      <right style="medium">
        <color rgb="FF0070C0"/>
      </right>
      <top style="thin">
        <color rgb="FFFFFFFF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theme="0" tint="-0.3499862666707357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23" fillId="0" borderId="0"/>
    <xf numFmtId="0" fontId="1" fillId="0" borderId="0"/>
  </cellStyleXfs>
  <cellXfs count="280">
    <xf numFmtId="0" fontId="0" fillId="0" borderId="0" xfId="0"/>
    <xf numFmtId="164" fontId="3" fillId="3" borderId="8" xfId="0" applyNumberFormat="1" applyFont="1" applyFill="1" applyBorder="1" applyAlignment="1" applyProtection="1">
      <alignment vertical="center"/>
      <protection locked="0"/>
    </xf>
    <xf numFmtId="164" fontId="3" fillId="3" borderId="7" xfId="0" applyNumberFormat="1" applyFont="1" applyFill="1" applyBorder="1" applyAlignment="1" applyProtection="1">
      <alignment vertical="center"/>
      <protection locked="0"/>
    </xf>
    <xf numFmtId="164" fontId="3" fillId="3" borderId="9" xfId="0" applyNumberFormat="1" applyFont="1" applyFill="1" applyBorder="1" applyAlignment="1" applyProtection="1">
      <alignment vertical="center"/>
      <protection locked="0"/>
    </xf>
    <xf numFmtId="164" fontId="3" fillId="3" borderId="6" xfId="0" applyNumberFormat="1" applyFont="1" applyFill="1" applyBorder="1" applyAlignment="1" applyProtection="1">
      <alignment vertical="center"/>
      <protection locked="0"/>
    </xf>
    <xf numFmtId="164" fontId="3" fillId="3" borderId="0" xfId="0" applyNumberFormat="1" applyFont="1" applyFill="1" applyAlignment="1" applyProtection="1">
      <alignment vertical="center"/>
      <protection locked="0"/>
    </xf>
    <xf numFmtId="164" fontId="3" fillId="3" borderId="10" xfId="0" applyNumberFormat="1" applyFont="1" applyFill="1" applyBorder="1" applyAlignment="1" applyProtection="1">
      <alignment vertical="center"/>
      <protection locked="0"/>
    </xf>
    <xf numFmtId="164" fontId="5" fillId="3" borderId="1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164" fontId="3" fillId="3" borderId="4" xfId="0" applyNumberFormat="1" applyFont="1" applyFill="1" applyBorder="1" applyAlignment="1" applyProtection="1">
      <alignment vertical="center"/>
      <protection locked="0"/>
    </xf>
    <xf numFmtId="164" fontId="3" fillId="3" borderId="20" xfId="0" applyNumberFormat="1" applyFont="1" applyFill="1" applyBorder="1" applyAlignment="1" applyProtection="1">
      <alignment vertical="center"/>
      <protection locked="0"/>
    </xf>
    <xf numFmtId="164" fontId="3" fillId="3" borderId="22" xfId="0" applyNumberFormat="1" applyFont="1" applyFill="1" applyBorder="1" applyAlignment="1" applyProtection="1">
      <alignment vertical="center"/>
      <protection locked="0"/>
    </xf>
    <xf numFmtId="164" fontId="3" fillId="3" borderId="11" xfId="0" applyNumberFormat="1" applyFont="1" applyFill="1" applyBorder="1" applyAlignment="1" applyProtection="1">
      <alignment vertical="center"/>
      <protection locked="0"/>
    </xf>
    <xf numFmtId="164" fontId="3" fillId="3" borderId="24" xfId="0" applyNumberFormat="1" applyFont="1" applyFill="1" applyBorder="1" applyAlignment="1" applyProtection="1">
      <alignment vertical="center"/>
      <protection locked="0"/>
    </xf>
    <xf numFmtId="164" fontId="3" fillId="3" borderId="25" xfId="0" applyNumberFormat="1" applyFont="1" applyFill="1" applyBorder="1" applyAlignment="1" applyProtection="1">
      <alignment vertical="center"/>
      <protection locked="0"/>
    </xf>
    <xf numFmtId="164" fontId="3" fillId="3" borderId="13" xfId="0" applyNumberFormat="1" applyFont="1" applyFill="1" applyBorder="1" applyAlignment="1" applyProtection="1">
      <alignment vertical="center"/>
      <protection locked="0"/>
    </xf>
    <xf numFmtId="164" fontId="3" fillId="3" borderId="14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/>
    <xf numFmtId="0" fontId="5" fillId="0" borderId="0" xfId="0" applyFont="1" applyAlignment="1">
      <alignment wrapText="1"/>
    </xf>
    <xf numFmtId="0" fontId="4" fillId="0" borderId="0" xfId="0" applyFont="1"/>
    <xf numFmtId="0" fontId="3" fillId="3" borderId="4" xfId="0" quotePrefix="1" applyFont="1" applyFill="1" applyBorder="1" applyAlignment="1">
      <alignment horizontal="right" vertical="center"/>
    </xf>
    <xf numFmtId="0" fontId="3" fillId="0" borderId="0" xfId="0" applyFont="1"/>
    <xf numFmtId="0" fontId="7" fillId="0" borderId="0" xfId="0" applyFont="1" applyAlignment="1">
      <alignment horizontal="left" vertical="center"/>
    </xf>
    <xf numFmtId="0" fontId="6" fillId="2" borderId="0" xfId="0" applyFont="1" applyFill="1"/>
    <xf numFmtId="0" fontId="8" fillId="4" borderId="1" xfId="0" applyFont="1" applyFill="1" applyBorder="1" applyAlignment="1">
      <alignment horizontal="center" wrapText="1"/>
    </xf>
    <xf numFmtId="0" fontId="3" fillId="0" borderId="19" xfId="0" applyFont="1" applyBorder="1"/>
    <xf numFmtId="0" fontId="3" fillId="0" borderId="18" xfId="0" applyFont="1" applyBorder="1"/>
    <xf numFmtId="0" fontId="5" fillId="2" borderId="0" xfId="0" applyFont="1" applyFill="1"/>
    <xf numFmtId="164" fontId="5" fillId="0" borderId="9" xfId="0" applyNumberFormat="1" applyFont="1" applyBorder="1" applyAlignment="1">
      <alignment vertical="center"/>
    </xf>
    <xf numFmtId="0" fontId="11" fillId="0" borderId="0" xfId="0" applyFont="1"/>
    <xf numFmtId="0" fontId="21" fillId="0" borderId="0" xfId="0" applyFont="1"/>
    <xf numFmtId="164" fontId="3" fillId="0" borderId="9" xfId="0" applyNumberFormat="1" applyFont="1" applyBorder="1" applyAlignment="1">
      <alignment vertical="center"/>
    </xf>
    <xf numFmtId="14" fontId="8" fillId="4" borderId="1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1" xfId="0" applyFont="1" applyBorder="1"/>
    <xf numFmtId="0" fontId="3" fillId="0" borderId="21" xfId="0" applyFont="1" applyBorder="1"/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8" fillId="6" borderId="0" xfId="0" applyFont="1" applyFill="1" applyAlignment="1">
      <alignment horizontal="center" wrapText="1"/>
    </xf>
    <xf numFmtId="0" fontId="3" fillId="0" borderId="17" xfId="0" applyFont="1" applyBorder="1"/>
    <xf numFmtId="0" fontId="3" fillId="0" borderId="1" xfId="0" applyFont="1" applyBorder="1"/>
    <xf numFmtId="164" fontId="5" fillId="3" borderId="0" xfId="0" applyNumberFormat="1" applyFont="1" applyFill="1" applyAlignment="1" applyProtection="1">
      <alignment vertical="center"/>
      <protection locked="0"/>
    </xf>
    <xf numFmtId="0" fontId="3" fillId="3" borderId="0" xfId="0" applyFont="1" applyFill="1" applyProtection="1">
      <protection locked="0"/>
    </xf>
    <xf numFmtId="164" fontId="3" fillId="0" borderId="11" xfId="0" applyNumberFormat="1" applyFont="1" applyBorder="1" applyAlignment="1">
      <alignment vertical="center"/>
    </xf>
    <xf numFmtId="0" fontId="3" fillId="0" borderId="26" xfId="0" applyFont="1" applyBorder="1"/>
    <xf numFmtId="0" fontId="3" fillId="0" borderId="12" xfId="0" applyFont="1" applyBorder="1" applyAlignment="1">
      <alignment vertical="center"/>
    </xf>
    <xf numFmtId="164" fontId="3" fillId="3" borderId="27" xfId="0" applyNumberFormat="1" applyFont="1" applyFill="1" applyBorder="1" applyAlignment="1" applyProtection="1">
      <alignment vertical="center"/>
      <protection locked="0"/>
    </xf>
    <xf numFmtId="164" fontId="3" fillId="3" borderId="28" xfId="0" applyNumberFormat="1" applyFont="1" applyFill="1" applyBorder="1" applyAlignment="1" applyProtection="1">
      <alignment vertical="center"/>
      <protection locked="0"/>
    </xf>
    <xf numFmtId="0" fontId="5" fillId="3" borderId="23" xfId="0" applyFont="1" applyFill="1" applyBorder="1" applyAlignment="1" applyProtection="1">
      <alignment horizontal="center" wrapText="1"/>
      <protection locked="0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28" fillId="0" borderId="0" xfId="0" applyFont="1" applyAlignment="1">
      <alignment horizontal="left" vertical="top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10" fontId="3" fillId="0" borderId="30" xfId="1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164" fontId="3" fillId="3" borderId="31" xfId="0" applyNumberFormat="1" applyFont="1" applyFill="1" applyBorder="1" applyAlignment="1" applyProtection="1">
      <alignment vertical="center"/>
      <protection locked="0"/>
    </xf>
    <xf numFmtId="164" fontId="3" fillId="3" borderId="32" xfId="0" applyNumberFormat="1" applyFont="1" applyFill="1" applyBorder="1" applyAlignment="1" applyProtection="1">
      <alignment vertical="center"/>
      <protection locked="0"/>
    </xf>
    <xf numFmtId="164" fontId="5" fillId="0" borderId="30" xfId="0" applyNumberFormat="1" applyFont="1" applyBorder="1" applyAlignment="1">
      <alignment vertical="center"/>
    </xf>
    <xf numFmtId="164" fontId="3" fillId="0" borderId="30" xfId="0" applyNumberFormat="1" applyFont="1" applyBorder="1" applyAlignment="1">
      <alignment vertical="center"/>
    </xf>
    <xf numFmtId="164" fontId="3" fillId="3" borderId="5" xfId="0" applyNumberFormat="1" applyFont="1" applyFill="1" applyBorder="1" applyAlignment="1" applyProtection="1">
      <alignment vertical="center"/>
      <protection locked="0"/>
    </xf>
    <xf numFmtId="164" fontId="3" fillId="3" borderId="3" xfId="0" applyNumberFormat="1" applyFont="1" applyFill="1" applyBorder="1" applyAlignment="1" applyProtection="1">
      <alignment vertical="center"/>
      <protection locked="0"/>
    </xf>
    <xf numFmtId="164" fontId="3" fillId="3" borderId="33" xfId="0" applyNumberFormat="1" applyFont="1" applyFill="1" applyBorder="1" applyAlignment="1" applyProtection="1">
      <alignment vertical="center"/>
      <protection locked="0"/>
    </xf>
    <xf numFmtId="164" fontId="5" fillId="3" borderId="33" xfId="0" applyNumberFormat="1" applyFont="1" applyFill="1" applyBorder="1" applyAlignment="1" applyProtection="1">
      <alignment vertical="center"/>
      <protection locked="0"/>
    </xf>
    <xf numFmtId="164" fontId="3" fillId="3" borderId="34" xfId="0" applyNumberFormat="1" applyFont="1" applyFill="1" applyBorder="1" applyAlignment="1" applyProtection="1">
      <alignment vertical="center"/>
      <protection locked="0"/>
    </xf>
    <xf numFmtId="164" fontId="3" fillId="3" borderId="35" xfId="0" applyNumberFormat="1" applyFont="1" applyFill="1" applyBorder="1" applyAlignment="1" applyProtection="1">
      <alignment vertical="center"/>
      <protection locked="0"/>
    </xf>
    <xf numFmtId="0" fontId="3" fillId="3" borderId="33" xfId="0" applyFont="1" applyFill="1" applyBorder="1" applyProtection="1">
      <protection locked="0"/>
    </xf>
    <xf numFmtId="0" fontId="5" fillId="3" borderId="36" xfId="0" applyFont="1" applyFill="1" applyBorder="1" applyAlignment="1" applyProtection="1">
      <alignment horizontal="center" wrapText="1"/>
      <protection locked="0"/>
    </xf>
    <xf numFmtId="0" fontId="7" fillId="0" borderId="0" xfId="0" applyFont="1"/>
    <xf numFmtId="0" fontId="1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4" borderId="1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22" fillId="0" borderId="0" xfId="0" quotePrefix="1" applyFont="1" applyAlignment="1">
      <alignment horizontal="left" wrapText="1" indent="1"/>
    </xf>
    <xf numFmtId="3" fontId="7" fillId="0" borderId="0" xfId="0" applyNumberFormat="1" applyFont="1" applyAlignment="1">
      <alignment horizontal="left" indent="1"/>
    </xf>
    <xf numFmtId="3" fontId="14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 vertical="center" wrapText="1" indent="1"/>
    </xf>
    <xf numFmtId="3" fontId="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14" fillId="5" borderId="0" xfId="0" applyFont="1" applyFill="1" applyAlignment="1">
      <alignment horizontal="left"/>
    </xf>
    <xf numFmtId="0" fontId="7" fillId="5" borderId="0" xfId="0" applyFont="1" applyFill="1" applyAlignment="1">
      <alignment horizontal="left"/>
    </xf>
    <xf numFmtId="0" fontId="3" fillId="5" borderId="0" xfId="0" applyFont="1" applyFill="1" applyAlignment="1">
      <alignment horizontal="left" wrapText="1" indent="1"/>
    </xf>
    <xf numFmtId="0" fontId="3" fillId="5" borderId="0" xfId="0" quotePrefix="1" applyFont="1" applyFill="1" applyAlignment="1">
      <alignment horizontal="left" wrapText="1" indent="2"/>
    </xf>
    <xf numFmtId="0" fontId="7" fillId="0" borderId="0" xfId="0" quotePrefix="1" applyFont="1" applyAlignment="1">
      <alignment horizontal="left" indent="2"/>
    </xf>
    <xf numFmtId="0" fontId="7" fillId="0" borderId="0" xfId="0" applyFont="1" applyAlignment="1">
      <alignment horizontal="left" indent="2"/>
    </xf>
    <xf numFmtId="0" fontId="25" fillId="0" borderId="0" xfId="0" applyFont="1"/>
    <xf numFmtId="0" fontId="11" fillId="6" borderId="0" xfId="0" applyFont="1" applyFill="1" applyAlignment="1">
      <alignment vertical="center"/>
    </xf>
    <xf numFmtId="0" fontId="8" fillId="6" borderId="0" xfId="0" applyFont="1" applyFill="1" applyAlignment="1">
      <alignment vertical="center"/>
    </xf>
    <xf numFmtId="0" fontId="7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3"/>
    </xf>
    <xf numFmtId="0" fontId="13" fillId="0" borderId="0" xfId="0" applyFont="1" applyAlignment="1">
      <alignment horizontal="left" wrapText="1" indent="2"/>
    </xf>
    <xf numFmtId="0" fontId="13" fillId="0" borderId="17" xfId="0" applyFont="1" applyBorder="1" applyAlignment="1">
      <alignment horizontal="left" wrapText="1" indent="2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6" borderId="0" xfId="0" applyFont="1" applyFill="1"/>
    <xf numFmtId="165" fontId="3" fillId="3" borderId="29" xfId="1" applyNumberFormat="1" applyFont="1" applyFill="1" applyBorder="1" applyAlignment="1" applyProtection="1">
      <alignment vertical="center"/>
    </xf>
    <xf numFmtId="164" fontId="5" fillId="3" borderId="16" xfId="0" applyNumberFormat="1" applyFont="1" applyFill="1" applyBorder="1" applyAlignment="1" applyProtection="1">
      <alignment vertical="center"/>
      <protection locked="0"/>
    </xf>
    <xf numFmtId="164" fontId="3" fillId="3" borderId="15" xfId="0" applyNumberFormat="1" applyFont="1" applyFill="1" applyBorder="1" applyAlignment="1" applyProtection="1">
      <alignment vertical="center"/>
      <protection locked="0"/>
    </xf>
    <xf numFmtId="164" fontId="3" fillId="3" borderId="30" xfId="0" applyNumberFormat="1" applyFont="1" applyFill="1" applyBorder="1" applyAlignment="1" applyProtection="1">
      <alignment vertical="center"/>
      <protection locked="0"/>
    </xf>
    <xf numFmtId="164" fontId="3" fillId="3" borderId="37" xfId="0" applyNumberFormat="1" applyFont="1" applyFill="1" applyBorder="1" applyAlignment="1" applyProtection="1">
      <alignment vertical="center"/>
      <protection locked="0"/>
    </xf>
    <xf numFmtId="0" fontId="6" fillId="6" borderId="0" xfId="0" applyFont="1" applyFill="1"/>
    <xf numFmtId="0" fontId="5" fillId="6" borderId="0" xfId="0" applyFont="1" applyFill="1"/>
    <xf numFmtId="0" fontId="3" fillId="6" borderId="2" xfId="0" applyFont="1" applyFill="1" applyBorder="1"/>
    <xf numFmtId="0" fontId="3" fillId="0" borderId="17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23" xfId="0" applyFont="1" applyBorder="1"/>
    <xf numFmtId="0" fontId="6" fillId="0" borderId="0" xfId="0" applyFont="1" applyAlignment="1">
      <alignment horizontal="left" vertical="center"/>
    </xf>
    <xf numFmtId="0" fontId="3" fillId="3" borderId="4" xfId="0" applyFont="1" applyFill="1" applyBorder="1" applyAlignment="1">
      <alignment horizontal="right" vertical="center"/>
    </xf>
    <xf numFmtId="0" fontId="12" fillId="0" borderId="38" xfId="0" applyFont="1" applyBorder="1" applyAlignment="1">
      <alignment wrapText="1"/>
    </xf>
    <xf numFmtId="0" fontId="12" fillId="0" borderId="39" xfId="0" applyFont="1" applyBorder="1" applyAlignment="1">
      <alignment wrapText="1"/>
    </xf>
    <xf numFmtId="0" fontId="12" fillId="0" borderId="41" xfId="0" applyFont="1" applyBorder="1" applyAlignment="1">
      <alignment wrapText="1"/>
    </xf>
    <xf numFmtId="0" fontId="12" fillId="0" borderId="42" xfId="0" applyFont="1" applyBorder="1" applyAlignment="1">
      <alignment wrapText="1"/>
    </xf>
    <xf numFmtId="0" fontId="5" fillId="0" borderId="41" xfId="0" applyFont="1" applyBorder="1" applyAlignment="1">
      <alignment wrapText="1"/>
    </xf>
    <xf numFmtId="0" fontId="4" fillId="0" borderId="42" xfId="0" applyFont="1" applyBorder="1"/>
    <xf numFmtId="0" fontId="17" fillId="0" borderId="41" xfId="0" applyFont="1" applyBorder="1"/>
    <xf numFmtId="0" fontId="7" fillId="0" borderId="41" xfId="0" applyFont="1" applyBorder="1" applyAlignment="1">
      <alignment vertical="center"/>
    </xf>
    <xf numFmtId="0" fontId="7" fillId="0" borderId="41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5" fillId="0" borderId="42" xfId="0" applyFont="1" applyBorder="1" applyAlignment="1">
      <alignment vertical="center" wrapText="1"/>
    </xf>
    <xf numFmtId="0" fontId="7" fillId="0" borderId="41" xfId="0" applyFont="1" applyBorder="1" applyAlignment="1">
      <alignment horizontal="left" vertical="center" indent="1"/>
    </xf>
    <xf numFmtId="165" fontId="3" fillId="3" borderId="46" xfId="1" applyNumberFormat="1" applyFont="1" applyFill="1" applyBorder="1" applyAlignment="1" applyProtection="1">
      <alignment vertical="center"/>
      <protection locked="0"/>
    </xf>
    <xf numFmtId="10" fontId="3" fillId="0" borderId="47" xfId="1" applyNumberFormat="1" applyFont="1" applyBorder="1" applyAlignment="1" applyProtection="1">
      <alignment vertical="center"/>
    </xf>
    <xf numFmtId="0" fontId="3" fillId="0" borderId="42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/>
    </xf>
    <xf numFmtId="0" fontId="3" fillId="0" borderId="41" xfId="0" applyFont="1" applyBorder="1"/>
    <xf numFmtId="0" fontId="8" fillId="4" borderId="49" xfId="0" applyFont="1" applyFill="1" applyBorder="1" applyAlignment="1">
      <alignment vertical="center"/>
    </xf>
    <xf numFmtId="0" fontId="8" fillId="4" borderId="50" xfId="0" applyFont="1" applyFill="1" applyBorder="1" applyAlignment="1">
      <alignment horizontal="center" wrapText="1"/>
    </xf>
    <xf numFmtId="0" fontId="7" fillId="0" borderId="41" xfId="0" applyFont="1" applyBorder="1" applyAlignment="1">
      <alignment horizontal="left"/>
    </xf>
    <xf numFmtId="164" fontId="3" fillId="3" borderId="51" xfId="0" applyNumberFormat="1" applyFont="1" applyFill="1" applyBorder="1" applyAlignment="1" applyProtection="1">
      <alignment vertical="center"/>
      <protection locked="0"/>
    </xf>
    <xf numFmtId="164" fontId="3" fillId="3" borderId="52" xfId="0" applyNumberFormat="1" applyFont="1" applyFill="1" applyBorder="1" applyAlignment="1" applyProtection="1">
      <alignment vertical="center"/>
      <protection locked="0"/>
    </xf>
    <xf numFmtId="0" fontId="14" fillId="0" borderId="41" xfId="0" applyFont="1" applyBorder="1" applyAlignment="1">
      <alignment horizontal="left"/>
    </xf>
    <xf numFmtId="164" fontId="5" fillId="0" borderId="47" xfId="0" applyNumberFormat="1" applyFont="1" applyBorder="1" applyAlignment="1">
      <alignment vertical="center"/>
    </xf>
    <xf numFmtId="164" fontId="3" fillId="3" borderId="54" xfId="0" applyNumberFormat="1" applyFont="1" applyFill="1" applyBorder="1" applyAlignment="1" applyProtection="1">
      <alignment vertical="center"/>
      <protection locked="0"/>
    </xf>
    <xf numFmtId="164" fontId="3" fillId="3" borderId="48" xfId="0" applyNumberFormat="1" applyFont="1" applyFill="1" applyBorder="1" applyAlignment="1" applyProtection="1">
      <alignment vertical="center"/>
      <protection locked="0"/>
    </xf>
    <xf numFmtId="164" fontId="3" fillId="3" borderId="42" xfId="0" applyNumberFormat="1" applyFont="1" applyFill="1" applyBorder="1" applyAlignment="1" applyProtection="1">
      <alignment vertical="center"/>
      <protection locked="0"/>
    </xf>
    <xf numFmtId="164" fontId="3" fillId="0" borderId="47" xfId="0" applyNumberFormat="1" applyFont="1" applyBorder="1" applyAlignment="1">
      <alignment vertical="center"/>
    </xf>
    <xf numFmtId="0" fontId="7" fillId="0" borderId="41" xfId="0" applyFont="1" applyBorder="1" applyAlignment="1">
      <alignment horizontal="left" indent="1"/>
    </xf>
    <xf numFmtId="164" fontId="3" fillId="3" borderId="43" xfId="0" applyNumberFormat="1" applyFont="1" applyFill="1" applyBorder="1" applyAlignment="1" applyProtection="1">
      <alignment vertical="center"/>
      <protection locked="0"/>
    </xf>
    <xf numFmtId="164" fontId="3" fillId="3" borderId="45" xfId="0" applyNumberFormat="1" applyFont="1" applyFill="1" applyBorder="1" applyAlignment="1" applyProtection="1">
      <alignment vertical="center"/>
      <protection locked="0"/>
    </xf>
    <xf numFmtId="164" fontId="3" fillId="3" borderId="55" xfId="0" applyNumberFormat="1" applyFont="1" applyFill="1" applyBorder="1" applyAlignment="1" applyProtection="1">
      <alignment vertical="center"/>
      <protection locked="0"/>
    </xf>
    <xf numFmtId="0" fontId="22" fillId="0" borderId="41" xfId="0" quotePrefix="1" applyFont="1" applyBorder="1" applyAlignment="1">
      <alignment horizontal="left" wrapText="1" indent="1"/>
    </xf>
    <xf numFmtId="0" fontId="3" fillId="0" borderId="42" xfId="0" applyFont="1" applyBorder="1"/>
    <xf numFmtId="3" fontId="7" fillId="0" borderId="41" xfId="0" applyNumberFormat="1" applyFont="1" applyBorder="1" applyAlignment="1">
      <alignment horizontal="left" indent="1"/>
    </xf>
    <xf numFmtId="164" fontId="3" fillId="3" borderId="44" xfId="0" applyNumberFormat="1" applyFont="1" applyFill="1" applyBorder="1" applyAlignment="1" applyProtection="1">
      <alignment vertical="center"/>
      <protection locked="0"/>
    </xf>
    <xf numFmtId="3" fontId="14" fillId="0" borderId="41" xfId="0" applyNumberFormat="1" applyFont="1" applyBorder="1" applyAlignment="1">
      <alignment horizontal="left"/>
    </xf>
    <xf numFmtId="164" fontId="5" fillId="0" borderId="42" xfId="0" applyNumberFormat="1" applyFont="1" applyBorder="1" applyAlignment="1">
      <alignment vertical="center"/>
    </xf>
    <xf numFmtId="164" fontId="3" fillId="0" borderId="42" xfId="0" applyNumberFormat="1" applyFont="1" applyBorder="1" applyAlignment="1">
      <alignment vertical="center"/>
    </xf>
    <xf numFmtId="3" fontId="3" fillId="0" borderId="41" xfId="0" applyNumberFormat="1" applyFont="1" applyBorder="1" applyAlignment="1">
      <alignment horizontal="left" vertical="center" wrapText="1" indent="1"/>
    </xf>
    <xf numFmtId="3" fontId="3" fillId="0" borderId="41" xfId="0" applyNumberFormat="1" applyFont="1" applyBorder="1" applyAlignment="1">
      <alignment horizontal="left" vertical="center" indent="1"/>
    </xf>
    <xf numFmtId="0" fontId="3" fillId="0" borderId="41" xfId="0" applyFont="1" applyBorder="1" applyAlignment="1">
      <alignment horizontal="left" vertical="center" indent="1"/>
    </xf>
    <xf numFmtId="164" fontId="3" fillId="3" borderId="56" xfId="0" applyNumberFormat="1" applyFont="1" applyFill="1" applyBorder="1" applyAlignment="1" applyProtection="1">
      <alignment vertical="center"/>
      <protection locked="0"/>
    </xf>
    <xf numFmtId="0" fontId="14" fillId="5" borderId="41" xfId="0" applyFont="1" applyFill="1" applyBorder="1" applyAlignment="1">
      <alignment horizontal="left"/>
    </xf>
    <xf numFmtId="0" fontId="7" fillId="5" borderId="41" xfId="0" applyFont="1" applyFill="1" applyBorder="1" applyAlignment="1">
      <alignment horizontal="left"/>
    </xf>
    <xf numFmtId="0" fontId="3" fillId="5" borderId="41" xfId="0" applyFont="1" applyFill="1" applyBorder="1" applyAlignment="1">
      <alignment horizontal="left" wrapText="1" indent="1"/>
    </xf>
    <xf numFmtId="0" fontId="3" fillId="5" borderId="41" xfId="0" quotePrefix="1" applyFont="1" applyFill="1" applyBorder="1" applyAlignment="1">
      <alignment horizontal="left" wrapText="1" indent="2"/>
    </xf>
    <xf numFmtId="164" fontId="3" fillId="3" borderId="57" xfId="0" applyNumberFormat="1" applyFont="1" applyFill="1" applyBorder="1" applyAlignment="1" applyProtection="1">
      <alignment vertical="center"/>
      <protection locked="0"/>
    </xf>
    <xf numFmtId="0" fontId="7" fillId="0" borderId="41" xfId="0" quotePrefix="1" applyFont="1" applyBorder="1" applyAlignment="1">
      <alignment horizontal="left" indent="2"/>
    </xf>
    <xf numFmtId="3" fontId="5" fillId="0" borderId="42" xfId="0" applyNumberFormat="1" applyFont="1" applyBorder="1" applyAlignment="1">
      <alignment vertical="center"/>
    </xf>
    <xf numFmtId="164" fontId="5" fillId="0" borderId="42" xfId="0" applyNumberFormat="1" applyFont="1" applyBorder="1" applyAlignment="1">
      <alignment horizontal="right" vertical="center"/>
    </xf>
    <xf numFmtId="0" fontId="25" fillId="0" borderId="41" xfId="0" applyFont="1" applyBorder="1"/>
    <xf numFmtId="0" fontId="3" fillId="3" borderId="55" xfId="0" applyFont="1" applyFill="1" applyBorder="1" applyProtection="1">
      <protection locked="0"/>
    </xf>
    <xf numFmtId="0" fontId="7" fillId="0" borderId="41" xfId="0" applyFont="1" applyBorder="1" applyAlignment="1">
      <alignment horizontal="left" wrapText="1"/>
    </xf>
    <xf numFmtId="0" fontId="25" fillId="0" borderId="41" xfId="0" applyFont="1" applyBorder="1" applyAlignment="1">
      <alignment horizontal="left" wrapText="1"/>
    </xf>
    <xf numFmtId="0" fontId="11" fillId="0" borderId="41" xfId="0" applyFont="1" applyBorder="1" applyAlignment="1">
      <alignment horizontal="left" wrapText="1" indent="1"/>
    </xf>
    <xf numFmtId="164" fontId="3" fillId="3" borderId="58" xfId="0" applyNumberFormat="1" applyFont="1" applyFill="1" applyBorder="1" applyAlignment="1" applyProtection="1">
      <alignment vertical="center"/>
      <protection locked="0"/>
    </xf>
    <xf numFmtId="0" fontId="11" fillId="0" borderId="41" xfId="0" applyFont="1" applyBorder="1" applyAlignment="1">
      <alignment horizontal="left" wrapText="1" indent="3"/>
    </xf>
    <xf numFmtId="0" fontId="13" fillId="0" borderId="59" xfId="0" applyFont="1" applyBorder="1" applyAlignment="1">
      <alignment horizontal="left" wrapText="1" indent="2"/>
    </xf>
    <xf numFmtId="0" fontId="3" fillId="6" borderId="60" xfId="0" applyFont="1" applyFill="1" applyBorder="1"/>
    <xf numFmtId="0" fontId="3" fillId="0" borderId="41" xfId="0" applyFont="1" applyBorder="1" applyAlignment="1">
      <alignment vertical="center"/>
    </xf>
    <xf numFmtId="0" fontId="3" fillId="0" borderId="41" xfId="0" applyFont="1" applyBorder="1" applyAlignment="1">
      <alignment horizontal="left" vertical="top" wrapText="1"/>
    </xf>
    <xf numFmtId="0" fontId="7" fillId="0" borderId="42" xfId="0" applyFont="1" applyBorder="1"/>
    <xf numFmtId="0" fontId="3" fillId="0" borderId="41" xfId="0" applyFont="1" applyBorder="1" applyAlignment="1">
      <alignment wrapText="1"/>
    </xf>
    <xf numFmtId="0" fontId="3" fillId="0" borderId="41" xfId="0" applyFont="1" applyBorder="1" applyAlignment="1">
      <alignment vertical="center" wrapText="1"/>
    </xf>
    <xf numFmtId="0" fontId="3" fillId="0" borderId="61" xfId="0" applyFont="1" applyBorder="1"/>
    <xf numFmtId="0" fontId="3" fillId="0" borderId="62" xfId="0" applyFont="1" applyBorder="1"/>
    <xf numFmtId="0" fontId="3" fillId="0" borderId="63" xfId="0" applyFont="1" applyBorder="1"/>
    <xf numFmtId="0" fontId="8" fillId="4" borderId="1" xfId="0" applyFont="1" applyFill="1" applyBorder="1" applyAlignment="1">
      <alignment horizontal="center" vertical="center" wrapText="1"/>
    </xf>
    <xf numFmtId="0" fontId="8" fillId="4" borderId="50" xfId="0" applyFont="1" applyFill="1" applyBorder="1" applyAlignment="1">
      <alignment horizontal="center" vertical="center" wrapText="1"/>
    </xf>
    <xf numFmtId="0" fontId="3" fillId="0" borderId="59" xfId="0" applyFont="1" applyBorder="1" applyAlignment="1">
      <alignment vertical="center"/>
    </xf>
    <xf numFmtId="0" fontId="3" fillId="0" borderId="64" xfId="0" applyFont="1" applyBorder="1"/>
    <xf numFmtId="0" fontId="7" fillId="0" borderId="41" xfId="0" applyFont="1" applyBorder="1" applyAlignment="1">
      <alignment horizontal="left" indent="5"/>
    </xf>
    <xf numFmtId="14" fontId="8" fillId="4" borderId="1" xfId="0" applyNumberFormat="1" applyFont="1" applyFill="1" applyBorder="1" applyAlignment="1">
      <alignment horizontal="center" vertical="center" wrapText="1"/>
    </xf>
    <xf numFmtId="14" fontId="8" fillId="4" borderId="50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 applyProtection="1">
      <alignment horizontal="right" vertical="center"/>
      <protection locked="0"/>
    </xf>
    <xf numFmtId="164" fontId="3" fillId="3" borderId="56" xfId="0" applyNumberFormat="1" applyFont="1" applyFill="1" applyBorder="1" applyAlignment="1" applyProtection="1">
      <alignment horizontal="right" vertical="center"/>
      <protection locked="0"/>
    </xf>
    <xf numFmtId="164" fontId="3" fillId="3" borderId="65" xfId="0" applyNumberFormat="1" applyFont="1" applyFill="1" applyBorder="1" applyAlignment="1" applyProtection="1">
      <alignment vertical="center"/>
      <protection locked="0"/>
    </xf>
    <xf numFmtId="0" fontId="32" fillId="0" borderId="0" xfId="0" applyFont="1"/>
    <xf numFmtId="164" fontId="11" fillId="3" borderId="14" xfId="0" applyNumberFormat="1" applyFont="1" applyFill="1" applyBorder="1" applyAlignment="1" applyProtection="1">
      <alignment vertical="center"/>
      <protection locked="0"/>
    </xf>
    <xf numFmtId="164" fontId="11" fillId="3" borderId="53" xfId="0" applyNumberFormat="1" applyFont="1" applyFill="1" applyBorder="1" applyAlignment="1" applyProtection="1">
      <alignment vertical="center"/>
      <protection locked="0"/>
    </xf>
    <xf numFmtId="0" fontId="34" fillId="0" borderId="0" xfId="0" applyFont="1"/>
    <xf numFmtId="0" fontId="34" fillId="0" borderId="0" xfId="0" applyFont="1" applyAlignment="1">
      <alignment horizontal="center"/>
    </xf>
    <xf numFmtId="10" fontId="34" fillId="0" borderId="0" xfId="1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left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10" fontId="34" fillId="0" borderId="0" xfId="1" applyNumberFormat="1" applyFont="1" applyFill="1" applyBorder="1" applyAlignment="1">
      <alignment vertical="center"/>
    </xf>
    <xf numFmtId="0" fontId="35" fillId="0" borderId="0" xfId="0" applyFont="1"/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34" fillId="0" borderId="0" xfId="0" applyFont="1" applyAlignment="1">
      <alignment horizontal="center" wrapText="1"/>
    </xf>
    <xf numFmtId="10" fontId="34" fillId="0" borderId="0" xfId="1" applyNumberFormat="1" applyFont="1" applyFill="1" applyBorder="1" applyAlignment="1">
      <alignment horizontal="center"/>
    </xf>
    <xf numFmtId="10" fontId="34" fillId="0" borderId="0" xfId="0" applyNumberFormat="1" applyFont="1" applyAlignment="1">
      <alignment horizontal="center"/>
    </xf>
    <xf numFmtId="10" fontId="35" fillId="0" borderId="0" xfId="1" applyNumberFormat="1" applyFont="1" applyFill="1" applyBorder="1" applyAlignment="1">
      <alignment vertical="center"/>
    </xf>
    <xf numFmtId="0" fontId="3" fillId="5" borderId="41" xfId="0" applyFont="1" applyFill="1" applyBorder="1" applyAlignment="1">
      <alignment horizontal="left" indent="1"/>
    </xf>
    <xf numFmtId="0" fontId="12" fillId="0" borderId="0" xfId="0" applyFont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42" xfId="0" applyFont="1" applyBorder="1" applyAlignment="1">
      <alignment horizontal="center"/>
    </xf>
    <xf numFmtId="0" fontId="3" fillId="3" borderId="16" xfId="0" applyFont="1" applyFill="1" applyBorder="1" applyAlignment="1" applyProtection="1">
      <alignment horizontal="right" vertical="center"/>
      <protection locked="0"/>
    </xf>
    <xf numFmtId="0" fontId="3" fillId="3" borderId="48" xfId="0" applyFont="1" applyFill="1" applyBorder="1" applyAlignment="1" applyProtection="1">
      <alignment horizontal="right" vertical="center"/>
      <protection locked="0"/>
    </xf>
    <xf numFmtId="0" fontId="33" fillId="6" borderId="39" xfId="0" applyFont="1" applyFill="1" applyBorder="1" applyAlignment="1">
      <alignment horizontal="center" vertical="center" wrapText="1"/>
    </xf>
    <xf numFmtId="0" fontId="33" fillId="6" borderId="40" xfId="0" applyFont="1" applyFill="1" applyBorder="1" applyAlignment="1">
      <alignment horizontal="center" vertical="center" wrapText="1"/>
    </xf>
    <xf numFmtId="0" fontId="33" fillId="6" borderId="0" xfId="0" applyFont="1" applyFill="1" applyAlignment="1">
      <alignment horizontal="center" vertical="center" wrapText="1"/>
    </xf>
    <xf numFmtId="0" fontId="33" fillId="6" borderId="4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right" vertical="center"/>
    </xf>
    <xf numFmtId="0" fontId="3" fillId="3" borderId="44" xfId="0" applyFont="1" applyFill="1" applyBorder="1" applyAlignment="1">
      <alignment horizontal="right" vertical="center"/>
    </xf>
    <xf numFmtId="0" fontId="3" fillId="3" borderId="4" xfId="0" applyFont="1" applyFill="1" applyBorder="1" applyAlignment="1" applyProtection="1">
      <alignment horizontal="right" vertical="center"/>
      <protection locked="0"/>
    </xf>
    <xf numFmtId="0" fontId="3" fillId="3" borderId="44" xfId="0" applyFont="1" applyFill="1" applyBorder="1" applyAlignment="1" applyProtection="1">
      <alignment horizontal="right" vertical="center"/>
      <protection locked="0"/>
    </xf>
    <xf numFmtId="0" fontId="3" fillId="3" borderId="3" xfId="0" applyFont="1" applyFill="1" applyBorder="1" applyAlignment="1" applyProtection="1">
      <alignment horizontal="right" vertical="center"/>
      <protection locked="0"/>
    </xf>
    <xf numFmtId="0" fontId="3" fillId="3" borderId="45" xfId="0" applyFont="1" applyFill="1" applyBorder="1" applyAlignment="1" applyProtection="1">
      <alignment horizontal="right" vertical="center"/>
      <protection locked="0"/>
    </xf>
    <xf numFmtId="14" fontId="8" fillId="4" borderId="0" xfId="0" applyNumberFormat="1" applyFont="1" applyFill="1" applyAlignment="1">
      <alignment horizontal="center" wrapText="1"/>
    </xf>
    <xf numFmtId="0" fontId="6" fillId="4" borderId="0" xfId="0" applyFont="1" applyFill="1"/>
    <xf numFmtId="0" fontId="6" fillId="4" borderId="42" xfId="0" applyFont="1" applyFill="1" applyBorder="1"/>
    <xf numFmtId="0" fontId="29" fillId="0" borderId="41" xfId="0" applyFont="1" applyBorder="1" applyAlignment="1">
      <alignment horizontal="center" wrapText="1"/>
    </xf>
    <xf numFmtId="0" fontId="29" fillId="0" borderId="0" xfId="0" applyFont="1" applyAlignment="1">
      <alignment horizontal="center" wrapText="1"/>
    </xf>
    <xf numFmtId="0" fontId="29" fillId="0" borderId="42" xfId="0" applyFont="1" applyBorder="1" applyAlignment="1">
      <alignment horizontal="center" wrapText="1"/>
    </xf>
    <xf numFmtId="0" fontId="5" fillId="3" borderId="5" xfId="0" applyFont="1" applyFill="1" applyBorder="1" applyAlignment="1" applyProtection="1">
      <alignment horizontal="right" vertical="center" wrapText="1"/>
      <protection locked="0"/>
    </xf>
    <xf numFmtId="0" fontId="5" fillId="3" borderId="43" xfId="0" applyFont="1" applyFill="1" applyBorder="1" applyAlignment="1" applyProtection="1">
      <alignment horizontal="right" vertical="center" wrapText="1"/>
      <protection locked="0"/>
    </xf>
    <xf numFmtId="14" fontId="3" fillId="3" borderId="4" xfId="0" applyNumberFormat="1" applyFont="1" applyFill="1" applyBorder="1" applyAlignment="1">
      <alignment horizontal="right" vertical="center" wrapText="1"/>
    </xf>
    <xf numFmtId="14" fontId="3" fillId="3" borderId="44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 applyProtection="1">
      <alignment horizontal="left" vertical="center"/>
      <protection locked="0"/>
    </xf>
    <xf numFmtId="0" fontId="3" fillId="3" borderId="42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3" fillId="3" borderId="5" xfId="0" applyFont="1" applyFill="1" applyBorder="1" applyAlignment="1" applyProtection="1">
      <alignment vertical="center"/>
      <protection locked="0"/>
    </xf>
    <xf numFmtId="0" fontId="3" fillId="3" borderId="5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3" fillId="3" borderId="4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3" fillId="3" borderId="42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center" wrapText="1"/>
    </xf>
    <xf numFmtId="0" fontId="5" fillId="0" borderId="42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14" fontId="3" fillId="3" borderId="5" xfId="0" applyNumberFormat="1" applyFont="1" applyFill="1" applyBorder="1" applyAlignment="1" applyProtection="1">
      <alignment horizontal="left" vertical="center"/>
      <protection locked="0"/>
    </xf>
    <xf numFmtId="14" fontId="3" fillId="3" borderId="43" xfId="0" applyNumberFormat="1" applyFont="1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0" fontId="3" fillId="3" borderId="44" xfId="0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right" vertical="center"/>
      <protection locked="0"/>
    </xf>
    <xf numFmtId="0" fontId="3" fillId="3" borderId="42" xfId="0" applyFont="1" applyFill="1" applyBorder="1" applyAlignment="1" applyProtection="1">
      <alignment horizontal="right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7" fillId="0" borderId="0" xfId="0" applyFont="1"/>
    <xf numFmtId="165" fontId="3" fillId="3" borderId="5" xfId="0" applyNumberFormat="1" applyFont="1" applyFill="1" applyBorder="1" applyAlignment="1" applyProtection="1">
      <alignment horizontal="right" vertical="center"/>
      <protection locked="0"/>
    </xf>
    <xf numFmtId="165" fontId="3" fillId="3" borderId="43" xfId="0" applyNumberFormat="1" applyFont="1" applyFill="1" applyBorder="1" applyAlignment="1" applyProtection="1">
      <alignment horizontal="right" vertical="center"/>
      <protection locked="0"/>
    </xf>
    <xf numFmtId="0" fontId="3" fillId="3" borderId="3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3" fillId="3" borderId="5" xfId="0" applyFont="1" applyFill="1" applyBorder="1" applyAlignment="1">
      <alignment vertical="center"/>
    </xf>
    <xf numFmtId="0" fontId="3" fillId="3" borderId="5" xfId="0" applyFont="1" applyFill="1" applyBorder="1"/>
    <xf numFmtId="165" fontId="3" fillId="3" borderId="5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3" fillId="3" borderId="16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center"/>
    </xf>
  </cellXfs>
  <cellStyles count="4">
    <cellStyle name="Normal" xfId="0" builtinId="0"/>
    <cellStyle name="Normal 2" xfId="2" xr:uid="{00000000-0005-0000-0000-000001000000}"/>
    <cellStyle name="Normal 2 2" xfId="3" xr:uid="{A1B8947E-F63E-4861-B210-DC8E491CFC47}"/>
    <cellStyle name="Percent" xfId="1" builtinId="5"/>
  </cellStyles>
  <dxfs count="2"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FF5050"/>
      <color rgb="FFFF7C80"/>
      <color rgb="FFF8856E"/>
      <color rgb="FFFF9966"/>
      <color rgb="FF4F81BD"/>
      <color rgb="FF006100"/>
      <color rgb="FF9C0006"/>
      <color rgb="FFEAF0F6"/>
      <color rgb="FF0058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39997558519241921"/>
    <pageSetUpPr fitToPage="1"/>
  </sheetPr>
  <dimension ref="A1:AZ232"/>
  <sheetViews>
    <sheetView showGridLines="0" tabSelected="1" topLeftCell="A26" zoomScaleNormal="100" zoomScaleSheetLayoutView="85" zoomScalePageLayoutView="60" workbookViewId="0">
      <selection activeCell="E45" sqref="E45"/>
    </sheetView>
  </sheetViews>
  <sheetFormatPr defaultColWidth="0" defaultRowHeight="12" x14ac:dyDescent="0.2"/>
  <cols>
    <col min="1" max="1" width="1.7109375" style="17" customWidth="1"/>
    <col min="2" max="2" width="67.7109375" style="17" bestFit="1" customWidth="1"/>
    <col min="3" max="5" width="24.28515625" style="17" customWidth="1"/>
    <col min="6" max="6" width="1.7109375" style="21" customWidth="1"/>
    <col min="7" max="10" width="9.140625" style="21" hidden="1" customWidth="1"/>
    <col min="11" max="11" width="20.28515625" style="21" hidden="1" customWidth="1"/>
    <col min="12" max="17" width="9.140625" style="21" hidden="1" customWidth="1"/>
    <col min="18" max="18" width="47.5703125" style="21" hidden="1" customWidth="1"/>
    <col min="19" max="19" width="10.42578125" style="21" hidden="1" customWidth="1"/>
    <col min="20" max="20" width="16.140625" style="21" hidden="1" customWidth="1"/>
    <col min="21" max="22" width="9.140625" style="21" hidden="1" customWidth="1"/>
    <col min="23" max="23" width="23.140625" style="21" hidden="1" customWidth="1"/>
    <col min="24" max="24" width="17.5703125" style="21" customWidth="1"/>
    <col min="25" max="25" width="9.140625" style="21" customWidth="1"/>
    <col min="26" max="26" width="5.7109375" style="21" customWidth="1"/>
    <col min="27" max="27" width="6.28515625" style="21" customWidth="1"/>
    <col min="28" max="28" width="7.7109375" style="21" customWidth="1"/>
    <col min="29" max="29" width="9.85546875" style="21" customWidth="1"/>
    <col min="30" max="50" width="9.140625" style="21" customWidth="1"/>
    <col min="51" max="52" width="0" style="21" hidden="1" customWidth="1"/>
    <col min="53" max="16384" width="9.140625" style="21" hidden="1"/>
  </cols>
  <sheetData>
    <row r="1" spans="2:52" ht="9.6" customHeight="1" thickBot="1" x14ac:dyDescent="0.25">
      <c r="F1" s="17"/>
      <c r="R1" s="21">
        <f>COUNTA(R2:R229)</f>
        <v>226</v>
      </c>
      <c r="S1" s="21">
        <f>COUNTA(S2:S229)</f>
        <v>226</v>
      </c>
      <c r="T1" s="21">
        <f>COUNTA(T2:T229)</f>
        <v>226</v>
      </c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</row>
    <row r="2" spans="2:52" ht="12.75" customHeight="1" x14ac:dyDescent="0.2">
      <c r="B2" s="118"/>
      <c r="C2" s="119"/>
      <c r="D2" s="223" t="s">
        <v>440</v>
      </c>
      <c r="E2" s="224"/>
      <c r="F2" s="17"/>
      <c r="Q2" s="21">
        <v>1</v>
      </c>
      <c r="R2" s="202" t="s">
        <v>0</v>
      </c>
      <c r="S2" s="203">
        <v>253255950</v>
      </c>
      <c r="T2" s="199" t="s">
        <v>1</v>
      </c>
      <c r="U2" s="204" t="s">
        <v>360</v>
      </c>
      <c r="V2" s="205" t="s">
        <v>373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</row>
    <row r="3" spans="2:52" ht="31.15" customHeight="1" x14ac:dyDescent="0.2">
      <c r="B3" s="120"/>
      <c r="C3" s="51"/>
      <c r="D3" s="225"/>
      <c r="E3" s="226"/>
      <c r="F3" s="17"/>
      <c r="Q3" s="21">
        <v>2</v>
      </c>
      <c r="R3" s="202" t="s">
        <v>2</v>
      </c>
      <c r="S3" s="203">
        <v>152903578</v>
      </c>
      <c r="T3" s="199" t="s">
        <v>1</v>
      </c>
      <c r="U3" s="204" t="s">
        <v>367</v>
      </c>
      <c r="V3" s="205" t="s">
        <v>373</v>
      </c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</row>
    <row r="4" spans="2:52" ht="31.15" customHeight="1" x14ac:dyDescent="0.2">
      <c r="B4" s="120"/>
      <c r="C4" s="51"/>
      <c r="D4" s="225"/>
      <c r="E4" s="226"/>
      <c r="F4" s="17"/>
      <c r="Q4" s="21">
        <v>3</v>
      </c>
      <c r="R4" s="202" t="s">
        <v>3</v>
      </c>
      <c r="S4" s="203">
        <v>152968145</v>
      </c>
      <c r="T4" s="199" t="s">
        <v>1</v>
      </c>
      <c r="U4" s="204" t="s">
        <v>46</v>
      </c>
      <c r="V4" s="205" t="s">
        <v>373</v>
      </c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</row>
    <row r="5" spans="2:52" ht="13.15" customHeight="1" x14ac:dyDescent="0.2">
      <c r="B5" s="120"/>
      <c r="C5" s="51"/>
      <c r="D5" s="51"/>
      <c r="E5" s="121"/>
      <c r="F5" s="17"/>
      <c r="Q5" s="21">
        <v>4</v>
      </c>
      <c r="R5" s="202" t="s">
        <v>4</v>
      </c>
      <c r="S5" s="203">
        <v>149566841</v>
      </c>
      <c r="T5" s="199" t="s">
        <v>1</v>
      </c>
      <c r="U5" s="204" t="s">
        <v>360</v>
      </c>
      <c r="V5" s="205" t="s">
        <v>392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</row>
    <row r="6" spans="2:52" ht="13.15" customHeight="1" x14ac:dyDescent="0.25">
      <c r="B6" s="236" t="s">
        <v>5</v>
      </c>
      <c r="C6" s="237"/>
      <c r="D6" s="237"/>
      <c r="E6" s="238"/>
      <c r="F6" s="17"/>
      <c r="Q6" s="21">
        <v>5</v>
      </c>
      <c r="R6" s="206" t="s">
        <v>6</v>
      </c>
      <c r="S6" s="207">
        <v>149947714</v>
      </c>
      <c r="T6" s="199" t="s">
        <v>1</v>
      </c>
      <c r="U6" s="208" t="s">
        <v>361</v>
      </c>
      <c r="V6" s="205" t="s">
        <v>392</v>
      </c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</row>
    <row r="7" spans="2:52" ht="13.15" customHeight="1" x14ac:dyDescent="0.25">
      <c r="B7" s="122"/>
      <c r="C7" s="19"/>
      <c r="D7" s="19"/>
      <c r="E7" s="123"/>
      <c r="F7" s="17"/>
      <c r="Q7" s="21">
        <v>6</v>
      </c>
      <c r="R7" s="202" t="s">
        <v>8</v>
      </c>
      <c r="S7" s="203">
        <v>149951417</v>
      </c>
      <c r="T7" s="199" t="s">
        <v>1</v>
      </c>
      <c r="U7" s="204" t="s">
        <v>361</v>
      </c>
      <c r="V7" s="205" t="s">
        <v>392</v>
      </c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</row>
    <row r="8" spans="2:52" ht="18.75" x14ac:dyDescent="0.3">
      <c r="B8" s="124" t="s">
        <v>7</v>
      </c>
      <c r="C8" s="239" t="s">
        <v>325</v>
      </c>
      <c r="D8" s="239"/>
      <c r="E8" s="240"/>
      <c r="F8" s="17"/>
      <c r="Q8" s="21">
        <v>7</v>
      </c>
      <c r="R8" s="206" t="s">
        <v>12</v>
      </c>
      <c r="S8" s="207">
        <v>250135860</v>
      </c>
      <c r="T8" s="199" t="s">
        <v>1</v>
      </c>
      <c r="U8" s="208" t="s">
        <v>362</v>
      </c>
      <c r="V8" s="205" t="s">
        <v>392</v>
      </c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</row>
    <row r="9" spans="2:52" ht="12.75" x14ac:dyDescent="0.2">
      <c r="B9" s="125" t="s">
        <v>9</v>
      </c>
      <c r="C9" s="227" t="str">
        <f>IFERROR(VLOOKUP(C8,$R$1:$T$236,3,FALSE),"")</f>
        <v>Uždaroji akcinė bendrovė (UAB)</v>
      </c>
      <c r="D9" s="227"/>
      <c r="E9" s="228"/>
      <c r="F9" s="17"/>
      <c r="H9" s="21" t="s">
        <v>10</v>
      </c>
      <c r="L9" s="21" t="s">
        <v>11</v>
      </c>
      <c r="Q9" s="21">
        <v>8</v>
      </c>
      <c r="R9" s="202" t="s">
        <v>15</v>
      </c>
      <c r="S9" s="203">
        <v>153720195</v>
      </c>
      <c r="T9" s="199" t="s">
        <v>17</v>
      </c>
      <c r="U9" s="204" t="s">
        <v>367</v>
      </c>
      <c r="V9" s="205" t="s">
        <v>389</v>
      </c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</row>
    <row r="10" spans="2:52" ht="12.75" x14ac:dyDescent="0.2">
      <c r="B10" s="126" t="s">
        <v>13</v>
      </c>
      <c r="C10" s="227">
        <f>IFERROR(VLOOKUP(C8,$R$2:$S$236,2,FALSE),"")</f>
        <v>120750163</v>
      </c>
      <c r="D10" s="227"/>
      <c r="E10" s="228"/>
      <c r="F10" s="17"/>
      <c r="H10" s="21" t="s">
        <v>1</v>
      </c>
      <c r="L10" s="21" t="s">
        <v>14</v>
      </c>
      <c r="Q10" s="21">
        <v>9</v>
      </c>
      <c r="R10" s="202" t="s">
        <v>19</v>
      </c>
      <c r="S10" s="203">
        <v>154138664</v>
      </c>
      <c r="T10" s="199" t="s">
        <v>1</v>
      </c>
      <c r="U10" s="204" t="s">
        <v>360</v>
      </c>
      <c r="V10" s="205" t="s">
        <v>397</v>
      </c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</row>
    <row r="11" spans="2:52" ht="12.75" x14ac:dyDescent="0.2">
      <c r="B11" s="126" t="s">
        <v>366</v>
      </c>
      <c r="C11" s="241" t="str">
        <f>IFERROR(VLOOKUP(C8,$R$2:$U$236,4,FALSE),"")</f>
        <v>Kita</v>
      </c>
      <c r="D11" s="241"/>
      <c r="E11" s="242"/>
      <c r="F11" s="17"/>
      <c r="L11" s="21" t="s">
        <v>21</v>
      </c>
      <c r="Q11" s="21">
        <v>10</v>
      </c>
      <c r="R11" s="202" t="s">
        <v>22</v>
      </c>
      <c r="S11" s="203">
        <v>154111083</v>
      </c>
      <c r="T11" s="199" t="s">
        <v>1</v>
      </c>
      <c r="U11" s="204" t="s">
        <v>367</v>
      </c>
      <c r="V11" s="205" t="s">
        <v>397</v>
      </c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</row>
    <row r="12" spans="2:52" ht="12.75" x14ac:dyDescent="0.2">
      <c r="B12" s="126" t="s">
        <v>25</v>
      </c>
      <c r="C12" s="229" t="s">
        <v>441</v>
      </c>
      <c r="D12" s="229"/>
      <c r="E12" s="230"/>
      <c r="F12" s="17"/>
      <c r="H12" s="21" t="s">
        <v>26</v>
      </c>
      <c r="L12" s="21" t="s">
        <v>23</v>
      </c>
      <c r="Q12" s="21">
        <v>11</v>
      </c>
      <c r="R12" s="202" t="s">
        <v>24</v>
      </c>
      <c r="S12" s="203">
        <v>154112751</v>
      </c>
      <c r="T12" s="199" t="s">
        <v>1</v>
      </c>
      <c r="U12" s="203" t="s">
        <v>361</v>
      </c>
      <c r="V12" s="205" t="s">
        <v>397</v>
      </c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</row>
    <row r="13" spans="2:52" ht="12.75" x14ac:dyDescent="0.2">
      <c r="B13" s="126" t="s">
        <v>29</v>
      </c>
      <c r="C13" s="231" t="s">
        <v>442</v>
      </c>
      <c r="D13" s="231"/>
      <c r="E13" s="232"/>
      <c r="F13" s="17"/>
      <c r="H13" s="21" t="s">
        <v>30</v>
      </c>
      <c r="Q13" s="21">
        <v>12</v>
      </c>
      <c r="R13" s="202" t="s">
        <v>28</v>
      </c>
      <c r="S13" s="203">
        <v>152812840</v>
      </c>
      <c r="T13" s="199" t="s">
        <v>1</v>
      </c>
      <c r="U13" s="203" t="s">
        <v>360</v>
      </c>
      <c r="V13" s="205" t="s">
        <v>383</v>
      </c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</row>
    <row r="14" spans="2:52" ht="12.75" x14ac:dyDescent="0.2">
      <c r="B14" s="126"/>
      <c r="C14" s="22"/>
      <c r="D14" s="22"/>
      <c r="E14" s="127"/>
      <c r="F14" s="17"/>
      <c r="H14" s="21" t="s">
        <v>33</v>
      </c>
      <c r="L14" s="21" t="s">
        <v>31</v>
      </c>
      <c r="Q14" s="21">
        <v>13</v>
      </c>
      <c r="R14" s="202" t="s">
        <v>32</v>
      </c>
      <c r="S14" s="203">
        <v>152840633</v>
      </c>
      <c r="T14" s="199" t="s">
        <v>1</v>
      </c>
      <c r="U14" s="203" t="s">
        <v>361</v>
      </c>
      <c r="V14" s="205" t="s">
        <v>383</v>
      </c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</row>
    <row r="15" spans="2:52" ht="12.75" x14ac:dyDescent="0.2">
      <c r="B15" s="126"/>
      <c r="C15" s="233" t="s">
        <v>36</v>
      </c>
      <c r="D15" s="234"/>
      <c r="E15" s="235"/>
      <c r="F15" s="17"/>
      <c r="H15" s="21" t="s">
        <v>37</v>
      </c>
      <c r="L15" s="21" t="s">
        <v>34</v>
      </c>
      <c r="Q15" s="21">
        <v>14</v>
      </c>
      <c r="R15" s="202" t="s">
        <v>35</v>
      </c>
      <c r="S15" s="203">
        <v>152814478</v>
      </c>
      <c r="T15" s="199" t="s">
        <v>10</v>
      </c>
      <c r="U15" s="203" t="s">
        <v>367</v>
      </c>
      <c r="V15" s="205" t="s">
        <v>383</v>
      </c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</row>
    <row r="16" spans="2:52" ht="12.75" x14ac:dyDescent="0.2">
      <c r="B16" s="126" t="s">
        <v>40</v>
      </c>
      <c r="C16" s="245" t="s">
        <v>342</v>
      </c>
      <c r="D16" s="245"/>
      <c r="E16" s="128" t="s">
        <v>41</v>
      </c>
      <c r="F16" s="17"/>
      <c r="H16" s="21" t="s">
        <v>42</v>
      </c>
      <c r="L16" s="21" t="s">
        <v>38</v>
      </c>
      <c r="Q16" s="21">
        <v>15</v>
      </c>
      <c r="R16" s="202" t="s">
        <v>39</v>
      </c>
      <c r="S16" s="203">
        <v>154724428</v>
      </c>
      <c r="T16" s="199" t="s">
        <v>17</v>
      </c>
      <c r="U16" s="203" t="s">
        <v>367</v>
      </c>
      <c r="V16" s="205" t="s">
        <v>393</v>
      </c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</row>
    <row r="17" spans="1:50" ht="12.75" x14ac:dyDescent="0.2">
      <c r="B17" s="129" t="s">
        <v>45</v>
      </c>
      <c r="C17" s="246" t="s">
        <v>443</v>
      </c>
      <c r="D17" s="247"/>
      <c r="E17" s="130">
        <v>1</v>
      </c>
      <c r="F17" s="17"/>
      <c r="H17" s="21" t="s">
        <v>46</v>
      </c>
      <c r="L17" s="21" t="s">
        <v>43</v>
      </c>
      <c r="Q17" s="21">
        <v>16</v>
      </c>
      <c r="R17" s="202" t="s">
        <v>44</v>
      </c>
      <c r="S17" s="203">
        <v>154742789</v>
      </c>
      <c r="T17" s="199" t="s">
        <v>1</v>
      </c>
      <c r="U17" s="203" t="s">
        <v>46</v>
      </c>
      <c r="V17" s="205" t="s">
        <v>393</v>
      </c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</row>
    <row r="18" spans="1:50" ht="12.75" x14ac:dyDescent="0.2">
      <c r="B18" s="129" t="s">
        <v>49</v>
      </c>
      <c r="C18" s="246"/>
      <c r="D18" s="247"/>
      <c r="E18" s="130"/>
      <c r="F18" s="17"/>
      <c r="H18" s="21" t="s">
        <v>50</v>
      </c>
      <c r="L18" s="21" t="s">
        <v>47</v>
      </c>
      <c r="Q18" s="21">
        <v>17</v>
      </c>
      <c r="R18" s="202" t="s">
        <v>48</v>
      </c>
      <c r="S18" s="203">
        <v>154866655</v>
      </c>
      <c r="T18" s="199" t="s">
        <v>1</v>
      </c>
      <c r="U18" s="203" t="s">
        <v>361</v>
      </c>
      <c r="V18" s="205" t="s">
        <v>393</v>
      </c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</row>
    <row r="19" spans="1:50" ht="12.75" x14ac:dyDescent="0.2">
      <c r="B19" s="129" t="s">
        <v>53</v>
      </c>
      <c r="C19" s="264"/>
      <c r="D19" s="265"/>
      <c r="E19" s="130"/>
      <c r="F19" s="17"/>
      <c r="H19" s="21" t="s">
        <v>54</v>
      </c>
      <c r="L19" s="21" t="s">
        <v>51</v>
      </c>
      <c r="Q19" s="21">
        <v>18</v>
      </c>
      <c r="R19" s="202" t="s">
        <v>52</v>
      </c>
      <c r="S19" s="203">
        <v>154850665</v>
      </c>
      <c r="T19" s="199" t="s">
        <v>1</v>
      </c>
      <c r="U19" s="203" t="s">
        <v>360</v>
      </c>
      <c r="V19" s="205" t="s">
        <v>393</v>
      </c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</row>
    <row r="20" spans="1:50" ht="12.75" x14ac:dyDescent="0.2">
      <c r="B20" s="129" t="s">
        <v>56</v>
      </c>
      <c r="C20" s="264"/>
      <c r="D20" s="265"/>
      <c r="E20" s="130"/>
      <c r="F20" s="17"/>
      <c r="H20" s="21" t="s">
        <v>57</v>
      </c>
      <c r="Q20" s="21">
        <v>19</v>
      </c>
      <c r="R20" s="202" t="s">
        <v>55</v>
      </c>
      <c r="S20" s="203">
        <v>152003098</v>
      </c>
      <c r="T20" s="199" t="s">
        <v>10</v>
      </c>
      <c r="U20" s="203" t="s">
        <v>361</v>
      </c>
      <c r="V20" s="205" t="s">
        <v>374</v>
      </c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</row>
    <row r="21" spans="1:50" ht="16.5" customHeight="1" x14ac:dyDescent="0.2">
      <c r="B21" s="129" t="s">
        <v>59</v>
      </c>
      <c r="C21" s="264"/>
      <c r="D21" s="265"/>
      <c r="E21" s="130"/>
      <c r="F21" s="17"/>
      <c r="H21" s="21" t="s">
        <v>60</v>
      </c>
      <c r="Q21" s="21">
        <v>20</v>
      </c>
      <c r="R21" s="202" t="s">
        <v>58</v>
      </c>
      <c r="S21" s="203">
        <v>301500997</v>
      </c>
      <c r="T21" s="199" t="s">
        <v>1</v>
      </c>
      <c r="U21" s="203" t="s">
        <v>360</v>
      </c>
      <c r="V21" s="205" t="s">
        <v>374</v>
      </c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</row>
    <row r="22" spans="1:50" ht="12.75" x14ac:dyDescent="0.2">
      <c r="B22" s="129" t="s">
        <v>67</v>
      </c>
      <c r="C22" s="266" t="s">
        <v>68</v>
      </c>
      <c r="D22" s="267"/>
      <c r="E22" s="131">
        <f>100%-SUM(E17:E21)</f>
        <v>0</v>
      </c>
      <c r="F22" s="17"/>
      <c r="H22" s="21" t="s">
        <v>62</v>
      </c>
      <c r="Q22" s="21">
        <v>21</v>
      </c>
      <c r="R22" s="202" t="s">
        <v>61</v>
      </c>
      <c r="S22" s="203">
        <v>300076944</v>
      </c>
      <c r="T22" s="199" t="s">
        <v>1</v>
      </c>
      <c r="U22" s="203" t="s">
        <v>367</v>
      </c>
      <c r="V22" s="205" t="s">
        <v>374</v>
      </c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</row>
    <row r="23" spans="1:50" ht="12.75" x14ac:dyDescent="0.2">
      <c r="B23" s="129"/>
      <c r="C23" s="57"/>
      <c r="D23" s="57"/>
      <c r="E23" s="132"/>
      <c r="F23" s="17"/>
      <c r="Q23" s="21">
        <v>22</v>
      </c>
      <c r="R23" s="202" t="s">
        <v>63</v>
      </c>
      <c r="S23" s="203">
        <v>152007157</v>
      </c>
      <c r="T23" s="199" t="s">
        <v>1</v>
      </c>
      <c r="U23" s="203" t="s">
        <v>367</v>
      </c>
      <c r="V23" s="205" t="s">
        <v>374</v>
      </c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</row>
    <row r="24" spans="1:50" ht="12.75" x14ac:dyDescent="0.2">
      <c r="B24" s="133" t="s">
        <v>70</v>
      </c>
      <c r="C24" s="268"/>
      <c r="D24" s="268"/>
      <c r="E24" s="269"/>
      <c r="F24" s="17"/>
      <c r="Q24" s="21">
        <v>23</v>
      </c>
      <c r="R24" s="202" t="s">
        <v>64</v>
      </c>
      <c r="S24" s="203">
        <v>305802733</v>
      </c>
      <c r="T24" s="199" t="s">
        <v>1</v>
      </c>
      <c r="U24" s="203" t="s">
        <v>46</v>
      </c>
      <c r="V24" s="205" t="s">
        <v>400</v>
      </c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</row>
    <row r="25" spans="1:50" ht="24" x14ac:dyDescent="0.2">
      <c r="B25" s="134" t="s">
        <v>72</v>
      </c>
      <c r="C25" s="262"/>
      <c r="D25" s="262"/>
      <c r="E25" s="263"/>
      <c r="F25" s="17"/>
      <c r="H25" s="53"/>
      <c r="Q25" s="21">
        <v>24</v>
      </c>
      <c r="R25" s="202" t="s">
        <v>65</v>
      </c>
      <c r="S25" s="203">
        <v>181613656</v>
      </c>
      <c r="T25" s="199" t="s">
        <v>1</v>
      </c>
      <c r="U25" s="203" t="s">
        <v>367</v>
      </c>
      <c r="V25" s="205" t="s">
        <v>400</v>
      </c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</row>
    <row r="26" spans="1:50" ht="12.75" x14ac:dyDescent="0.2">
      <c r="B26" s="126"/>
      <c r="C26" s="57"/>
      <c r="D26" s="57"/>
      <c r="E26" s="132"/>
      <c r="F26" s="17"/>
      <c r="I26" s="53"/>
      <c r="J26" s="53"/>
      <c r="Q26" s="21">
        <v>25</v>
      </c>
      <c r="R26" s="209" t="s">
        <v>66</v>
      </c>
      <c r="S26" s="210">
        <v>155513971</v>
      </c>
      <c r="T26" s="199" t="s">
        <v>1</v>
      </c>
      <c r="U26" s="210" t="s">
        <v>367</v>
      </c>
      <c r="V26" s="211" t="s">
        <v>386</v>
      </c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</row>
    <row r="27" spans="1:50" ht="24" x14ac:dyDescent="0.2">
      <c r="B27" s="135" t="s">
        <v>74</v>
      </c>
      <c r="C27" s="221" t="s">
        <v>207</v>
      </c>
      <c r="D27" s="221"/>
      <c r="E27" s="222"/>
      <c r="F27" s="17"/>
      <c r="M27" s="53"/>
      <c r="N27" s="53"/>
      <c r="O27" s="53"/>
      <c r="P27" s="53"/>
      <c r="Q27" s="21">
        <v>26</v>
      </c>
      <c r="R27" s="209" t="s">
        <v>69</v>
      </c>
      <c r="S27" s="210">
        <v>255512870</v>
      </c>
      <c r="T27" s="199" t="s">
        <v>1</v>
      </c>
      <c r="U27" s="210" t="s">
        <v>367</v>
      </c>
      <c r="V27" s="211" t="s">
        <v>386</v>
      </c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ht="24" x14ac:dyDescent="0.2">
      <c r="B28" s="135" t="s">
        <v>76</v>
      </c>
      <c r="C28" s="243"/>
      <c r="D28" s="243"/>
      <c r="E28" s="244"/>
      <c r="F28" s="17"/>
      <c r="Q28" s="21">
        <v>27</v>
      </c>
      <c r="R28" s="209" t="s">
        <v>71</v>
      </c>
      <c r="S28" s="210">
        <v>155634880</v>
      </c>
      <c r="T28" s="199" t="s">
        <v>1</v>
      </c>
      <c r="U28" s="210" t="s">
        <v>361</v>
      </c>
      <c r="V28" s="211" t="s">
        <v>386</v>
      </c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ht="12.75" x14ac:dyDescent="0.2">
      <c r="B29" s="126"/>
      <c r="C29" s="57"/>
      <c r="D29" s="57"/>
      <c r="E29" s="132"/>
      <c r="F29" s="17"/>
      <c r="Q29" s="21">
        <v>28</v>
      </c>
      <c r="R29" s="209" t="s">
        <v>363</v>
      </c>
      <c r="S29" s="210">
        <v>155402647</v>
      </c>
      <c r="T29" s="199" t="s">
        <v>17</v>
      </c>
      <c r="U29" s="203" t="s">
        <v>367</v>
      </c>
      <c r="V29" s="211" t="s">
        <v>386</v>
      </c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ht="24.6" customHeight="1" x14ac:dyDescent="0.2">
      <c r="B30" s="126"/>
      <c r="C30" s="217" t="s">
        <v>79</v>
      </c>
      <c r="D30" s="217"/>
      <c r="E30" s="218"/>
      <c r="F30" s="17"/>
      <c r="Q30" s="21">
        <v>29</v>
      </c>
      <c r="R30" s="202" t="s">
        <v>73</v>
      </c>
      <c r="S30" s="203">
        <v>156916523</v>
      </c>
      <c r="T30" s="199" t="s">
        <v>1</v>
      </c>
      <c r="U30" s="203" t="s">
        <v>367</v>
      </c>
      <c r="V30" s="205" t="s">
        <v>404</v>
      </c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s="53" customFormat="1" ht="12" customHeight="1" x14ac:dyDescent="0.2">
      <c r="A31" s="17"/>
      <c r="B31" s="136"/>
      <c r="C31" s="219" t="s">
        <v>81</v>
      </c>
      <c r="D31" s="219"/>
      <c r="E31" s="220"/>
      <c r="F31" s="17"/>
      <c r="H31" s="54"/>
      <c r="I31" s="21"/>
      <c r="J31" s="21"/>
      <c r="K31" s="21"/>
      <c r="L31" s="21"/>
      <c r="M31" s="21"/>
      <c r="N31" s="21"/>
      <c r="O31" s="21"/>
      <c r="P31" s="21"/>
      <c r="Q31" s="21">
        <v>30</v>
      </c>
      <c r="R31" s="202" t="s">
        <v>75</v>
      </c>
      <c r="S31" s="203">
        <v>256564350</v>
      </c>
      <c r="T31" s="199" t="s">
        <v>1</v>
      </c>
      <c r="U31" s="203" t="s">
        <v>360</v>
      </c>
      <c r="V31" s="205" t="s">
        <v>404</v>
      </c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ht="12" customHeight="1" x14ac:dyDescent="0.2">
      <c r="B32" s="137"/>
      <c r="C32" s="254" t="s">
        <v>83</v>
      </c>
      <c r="D32" s="254"/>
      <c r="E32" s="255"/>
      <c r="F32" s="17"/>
      <c r="H32" s="54"/>
      <c r="I32" s="54"/>
      <c r="J32" s="54"/>
      <c r="Q32" s="21">
        <v>31</v>
      </c>
      <c r="R32" s="202" t="s">
        <v>77</v>
      </c>
      <c r="S32" s="203">
        <v>156576661</v>
      </c>
      <c r="T32" s="199" t="s">
        <v>1</v>
      </c>
      <c r="U32" s="203" t="s">
        <v>46</v>
      </c>
      <c r="V32" s="205" t="s">
        <v>404</v>
      </c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ht="12.75" x14ac:dyDescent="0.2">
      <c r="B33" s="137"/>
      <c r="C33" s="256" t="s">
        <v>85</v>
      </c>
      <c r="D33" s="256"/>
      <c r="E33" s="257"/>
      <c r="F33" s="17"/>
      <c r="I33" s="54"/>
      <c r="J33" s="54"/>
      <c r="M33" s="54"/>
      <c r="N33" s="54"/>
      <c r="O33" s="54"/>
      <c r="P33" s="54"/>
      <c r="Q33" s="21">
        <v>32</v>
      </c>
      <c r="R33" s="202" t="s">
        <v>78</v>
      </c>
      <c r="S33" s="203">
        <v>156737189</v>
      </c>
      <c r="T33" s="199" t="s">
        <v>1</v>
      </c>
      <c r="U33" s="203" t="s">
        <v>361</v>
      </c>
      <c r="V33" s="205" t="s">
        <v>404</v>
      </c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27" customHeight="1" thickBot="1" x14ac:dyDescent="0.25">
      <c r="B34" s="138" t="s">
        <v>87</v>
      </c>
      <c r="C34" s="189" t="s">
        <v>432</v>
      </c>
      <c r="D34" s="24"/>
      <c r="E34" s="190" t="s">
        <v>433</v>
      </c>
      <c r="F34" s="17"/>
      <c r="H34" s="54"/>
      <c r="M34" s="54"/>
      <c r="N34" s="54"/>
      <c r="O34" s="54"/>
      <c r="P34" s="54"/>
      <c r="Q34" s="21">
        <v>33</v>
      </c>
      <c r="R34" s="202" t="s">
        <v>80</v>
      </c>
      <c r="S34" s="203">
        <v>156595252</v>
      </c>
      <c r="T34" s="199" t="s">
        <v>1</v>
      </c>
      <c r="U34" s="203" t="s">
        <v>367</v>
      </c>
      <c r="V34" s="205" t="s">
        <v>404</v>
      </c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ht="12.75" x14ac:dyDescent="0.2">
      <c r="B35" s="140" t="s">
        <v>89</v>
      </c>
      <c r="C35" s="14">
        <v>6029.3</v>
      </c>
      <c r="D35" s="21"/>
      <c r="E35" s="141">
        <v>8278.4</v>
      </c>
      <c r="F35" s="17"/>
      <c r="H35" s="54"/>
      <c r="I35" s="54"/>
      <c r="J35" s="54"/>
      <c r="Q35" s="21">
        <v>34</v>
      </c>
      <c r="R35" s="202" t="s">
        <v>82</v>
      </c>
      <c r="S35" s="203">
        <v>157531950</v>
      </c>
      <c r="T35" s="199" t="s">
        <v>1</v>
      </c>
      <c r="U35" s="203" t="s">
        <v>360</v>
      </c>
      <c r="V35" s="205" t="s">
        <v>405</v>
      </c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ht="12.75" x14ac:dyDescent="0.2">
      <c r="B36" s="140" t="s">
        <v>91</v>
      </c>
      <c r="C36" s="13">
        <v>4320.7</v>
      </c>
      <c r="D36" s="21"/>
      <c r="E36" s="142">
        <v>3918.8</v>
      </c>
      <c r="F36" s="17"/>
      <c r="I36" s="54"/>
      <c r="J36" s="54"/>
      <c r="K36" s="29"/>
      <c r="M36" s="54"/>
      <c r="N36" s="54"/>
      <c r="O36" s="54"/>
      <c r="P36" s="54"/>
      <c r="Q36" s="21">
        <v>35</v>
      </c>
      <c r="R36" s="202" t="s">
        <v>84</v>
      </c>
      <c r="S36" s="203">
        <v>157521319</v>
      </c>
      <c r="T36" s="199" t="s">
        <v>1</v>
      </c>
      <c r="U36" s="203" t="s">
        <v>367</v>
      </c>
      <c r="V36" s="205" t="s">
        <v>405</v>
      </c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s="54" customFormat="1" ht="12.75" x14ac:dyDescent="0.2">
      <c r="A37" s="17"/>
      <c r="B37" s="143" t="s">
        <v>93</v>
      </c>
      <c r="C37" s="28">
        <f>+C35-C36</f>
        <v>1708.6000000000004</v>
      </c>
      <c r="D37" s="21"/>
      <c r="E37" s="144">
        <f>+E35-E36</f>
        <v>4359.5999999999995</v>
      </c>
      <c r="F37" s="17"/>
      <c r="H37" s="21"/>
      <c r="I37" s="21"/>
      <c r="J37" s="21"/>
      <c r="K37" s="21"/>
      <c r="L37" s="30"/>
      <c r="Q37" s="21">
        <v>36</v>
      </c>
      <c r="R37" s="202" t="s">
        <v>86</v>
      </c>
      <c r="S37" s="203">
        <v>157536164</v>
      </c>
      <c r="T37" s="199" t="s">
        <v>1</v>
      </c>
      <c r="U37" s="203" t="s">
        <v>46</v>
      </c>
      <c r="V37" s="205" t="s">
        <v>405</v>
      </c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s="54" customFormat="1" ht="12.75" x14ac:dyDescent="0.2">
      <c r="A38" s="17"/>
      <c r="B38" s="140" t="s">
        <v>95</v>
      </c>
      <c r="C38" s="200">
        <v>0</v>
      </c>
      <c r="D38" s="35"/>
      <c r="E38" s="201"/>
      <c r="F38" s="17"/>
      <c r="H38" s="21"/>
      <c r="I38" s="21"/>
      <c r="J38" s="21"/>
      <c r="K38" s="21"/>
      <c r="L38" s="21"/>
      <c r="M38" s="21"/>
      <c r="N38" s="21"/>
      <c r="O38" s="21"/>
      <c r="P38" s="21"/>
      <c r="Q38" s="21">
        <v>37</v>
      </c>
      <c r="R38" s="202" t="s">
        <v>88</v>
      </c>
      <c r="S38" s="203">
        <v>258325370</v>
      </c>
      <c r="T38" s="199" t="s">
        <v>1</v>
      </c>
      <c r="U38" s="203" t="s">
        <v>367</v>
      </c>
      <c r="V38" s="205" t="s">
        <v>384</v>
      </c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ht="12.75" x14ac:dyDescent="0.2">
      <c r="B39" s="140" t="s">
        <v>97</v>
      </c>
      <c r="C39" s="12">
        <v>2306.6999999999998</v>
      </c>
      <c r="D39" s="35"/>
      <c r="E39" s="145">
        <v>3685.5</v>
      </c>
      <c r="F39" s="17"/>
      <c r="Q39" s="21">
        <v>38</v>
      </c>
      <c r="R39" s="202" t="s">
        <v>90</v>
      </c>
      <c r="S39" s="203">
        <v>158161361</v>
      </c>
      <c r="T39" s="199" t="s">
        <v>1</v>
      </c>
      <c r="U39" s="203" t="s">
        <v>46</v>
      </c>
      <c r="V39" s="205" t="s">
        <v>384</v>
      </c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s="54" customFormat="1" ht="12.75" x14ac:dyDescent="0.2">
      <c r="A40" s="17"/>
      <c r="B40" s="143" t="s">
        <v>99</v>
      </c>
      <c r="C40" s="28">
        <f>+C37-C38-C39</f>
        <v>-598.09999999999945</v>
      </c>
      <c r="D40" s="21"/>
      <c r="E40" s="144">
        <f>+E37-E38-E39</f>
        <v>674.09999999999945</v>
      </c>
      <c r="F40" s="17"/>
      <c r="I40" s="21"/>
      <c r="J40" s="21"/>
      <c r="K40" s="21"/>
      <c r="L40" s="21"/>
      <c r="M40" s="21"/>
      <c r="N40" s="21"/>
      <c r="O40" s="21"/>
      <c r="P40" s="21"/>
      <c r="Q40" s="21">
        <v>39</v>
      </c>
      <c r="R40" s="202" t="s">
        <v>92</v>
      </c>
      <c r="S40" s="203">
        <v>158275315</v>
      </c>
      <c r="T40" s="199" t="s">
        <v>1</v>
      </c>
      <c r="U40" s="203" t="s">
        <v>360</v>
      </c>
      <c r="V40" s="205" t="s">
        <v>384</v>
      </c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s="54" customFormat="1" ht="12.75" x14ac:dyDescent="0.2">
      <c r="A41" s="17"/>
      <c r="B41" s="140" t="s">
        <v>101</v>
      </c>
      <c r="C41" s="16">
        <v>0</v>
      </c>
      <c r="D41" s="35"/>
      <c r="E41" s="146">
        <v>0</v>
      </c>
      <c r="F41" s="17"/>
      <c r="H41" s="21"/>
      <c r="K41" s="21"/>
      <c r="L41" s="21"/>
      <c r="M41" s="21"/>
      <c r="N41" s="21"/>
      <c r="O41" s="21"/>
      <c r="P41" s="21"/>
      <c r="Q41" s="21">
        <v>40</v>
      </c>
      <c r="R41" s="202" t="s">
        <v>94</v>
      </c>
      <c r="S41" s="203">
        <v>158737526</v>
      </c>
      <c r="T41" s="199" t="s">
        <v>17</v>
      </c>
      <c r="U41" s="203" t="s">
        <v>367</v>
      </c>
      <c r="V41" s="205" t="s">
        <v>384</v>
      </c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ht="12.75" x14ac:dyDescent="0.2">
      <c r="B42" s="140" t="s">
        <v>103</v>
      </c>
      <c r="C42" s="12">
        <v>19.8</v>
      </c>
      <c r="D42" s="35"/>
      <c r="E42" s="147">
        <v>104.9</v>
      </c>
      <c r="F42" s="17"/>
      <c r="H42" s="54"/>
      <c r="M42" s="54"/>
      <c r="N42" s="54"/>
      <c r="O42" s="54"/>
      <c r="P42" s="54"/>
      <c r="Q42" s="21">
        <v>41</v>
      </c>
      <c r="R42" s="202" t="s">
        <v>96</v>
      </c>
      <c r="S42" s="203">
        <v>158834726</v>
      </c>
      <c r="T42" s="199" t="s">
        <v>1</v>
      </c>
      <c r="U42" s="203" t="s">
        <v>360</v>
      </c>
      <c r="V42" s="205" t="s">
        <v>385</v>
      </c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ht="12.75" x14ac:dyDescent="0.2">
      <c r="B43" s="140" t="s">
        <v>105</v>
      </c>
      <c r="C43" s="31">
        <f>C44-C45</f>
        <v>-54.1</v>
      </c>
      <c r="D43" s="21"/>
      <c r="E43" s="148">
        <f>E44-E45</f>
        <v>247.7</v>
      </c>
      <c r="F43" s="17"/>
      <c r="I43" s="54"/>
      <c r="J43" s="54"/>
      <c r="Q43" s="21">
        <v>42</v>
      </c>
      <c r="R43" s="202" t="s">
        <v>98</v>
      </c>
      <c r="S43" s="203">
        <v>158996646</v>
      </c>
      <c r="T43" s="199" t="s">
        <v>1</v>
      </c>
      <c r="U43" s="203" t="s">
        <v>361</v>
      </c>
      <c r="V43" s="205" t="s">
        <v>385</v>
      </c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ht="12.75" x14ac:dyDescent="0.2">
      <c r="B44" s="149" t="s">
        <v>107</v>
      </c>
      <c r="C44" s="15">
        <v>23.9</v>
      </c>
      <c r="D44" s="35"/>
      <c r="E44" s="150">
        <v>249.1</v>
      </c>
      <c r="F44" s="17"/>
      <c r="I44" s="54"/>
      <c r="J44" s="54"/>
      <c r="M44" s="54"/>
      <c r="N44" s="54"/>
      <c r="O44" s="54"/>
      <c r="P44" s="54"/>
      <c r="Q44" s="21">
        <v>43</v>
      </c>
      <c r="R44" s="202" t="s">
        <v>100</v>
      </c>
      <c r="S44" s="203">
        <v>258847030</v>
      </c>
      <c r="T44" s="199" t="s">
        <v>17</v>
      </c>
      <c r="U44" s="203" t="s">
        <v>367</v>
      </c>
      <c r="V44" s="205" t="s">
        <v>385</v>
      </c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ht="12.75" x14ac:dyDescent="0.2">
      <c r="B45" s="149" t="s">
        <v>109</v>
      </c>
      <c r="C45" s="13">
        <v>78</v>
      </c>
      <c r="D45" s="35"/>
      <c r="E45" s="151">
        <v>1.4</v>
      </c>
      <c r="F45" s="17"/>
      <c r="I45" s="54"/>
      <c r="J45" s="54"/>
      <c r="M45" s="54"/>
      <c r="N45" s="54"/>
      <c r="O45" s="54"/>
      <c r="P45" s="54"/>
      <c r="Q45" s="21">
        <v>44</v>
      </c>
      <c r="R45" s="202" t="s">
        <v>102</v>
      </c>
      <c r="S45" s="203">
        <v>165717011</v>
      </c>
      <c r="T45" s="199" t="s">
        <v>1</v>
      </c>
      <c r="U45" s="203" t="s">
        <v>360</v>
      </c>
      <c r="V45" s="205" t="s">
        <v>406</v>
      </c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s="54" customFormat="1" ht="12.75" x14ac:dyDescent="0.2">
      <c r="A46" s="17"/>
      <c r="B46" s="143" t="s">
        <v>111</v>
      </c>
      <c r="C46" s="28">
        <f>+C40+C41+C42+C43</f>
        <v>-632.39999999999952</v>
      </c>
      <c r="D46" s="21"/>
      <c r="E46" s="144">
        <f>+E40+E41+E42+E43</f>
        <v>1026.6999999999994</v>
      </c>
      <c r="F46" s="17"/>
      <c r="H46" s="21"/>
      <c r="I46" s="21"/>
      <c r="J46" s="21"/>
      <c r="K46" s="21"/>
      <c r="L46" s="21"/>
      <c r="Q46" s="21">
        <v>45</v>
      </c>
      <c r="R46" s="206" t="s">
        <v>104</v>
      </c>
      <c r="S46" s="207">
        <v>235014830</v>
      </c>
      <c r="T46" s="199" t="s">
        <v>10</v>
      </c>
      <c r="U46" s="208" t="s">
        <v>361</v>
      </c>
      <c r="V46" s="205" t="s">
        <v>375</v>
      </c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ht="12.75" x14ac:dyDescent="0.2">
      <c r="B47" s="140" t="s">
        <v>113</v>
      </c>
      <c r="C47" s="5">
        <v>-86.7</v>
      </c>
      <c r="D47" s="36"/>
      <c r="E47" s="152">
        <v>177</v>
      </c>
      <c r="F47" s="17"/>
      <c r="Q47" s="21">
        <v>46</v>
      </c>
      <c r="R47" s="202" t="s">
        <v>106</v>
      </c>
      <c r="S47" s="203">
        <v>133154754</v>
      </c>
      <c r="T47" s="199" t="s">
        <v>1</v>
      </c>
      <c r="U47" s="203" t="s">
        <v>46</v>
      </c>
      <c r="V47" s="205" t="s">
        <v>375</v>
      </c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s="54" customFormat="1" ht="12.75" x14ac:dyDescent="0.2">
      <c r="A48" s="17"/>
      <c r="B48" s="143" t="s">
        <v>115</v>
      </c>
      <c r="C48" s="28">
        <f>C46-C47</f>
        <v>-545.69999999999948</v>
      </c>
      <c r="D48" s="21"/>
      <c r="E48" s="144">
        <f>E46-E47</f>
        <v>849.69999999999936</v>
      </c>
      <c r="F48" s="17"/>
      <c r="H48" s="21"/>
      <c r="I48" s="21"/>
      <c r="J48" s="21"/>
      <c r="K48" s="21"/>
      <c r="L48" s="21"/>
      <c r="M48" s="21"/>
      <c r="N48" s="21"/>
      <c r="O48" s="21"/>
      <c r="P48" s="21"/>
      <c r="Q48" s="21">
        <v>47</v>
      </c>
      <c r="R48" s="202" t="s">
        <v>108</v>
      </c>
      <c r="S48" s="203">
        <v>132751369</v>
      </c>
      <c r="T48" s="199" t="s">
        <v>1</v>
      </c>
      <c r="U48" s="203" t="s">
        <v>360</v>
      </c>
      <c r="V48" s="205" t="s">
        <v>375</v>
      </c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  <row r="49" spans="1:50" s="54" customFormat="1" ht="12.75" x14ac:dyDescent="0.2">
      <c r="A49" s="17"/>
      <c r="B49" s="153"/>
      <c r="C49" s="80"/>
      <c r="D49" s="21"/>
      <c r="E49" s="154"/>
      <c r="F49" s="17"/>
      <c r="H49" s="21"/>
      <c r="I49" s="21"/>
      <c r="J49" s="21"/>
      <c r="K49" s="21"/>
      <c r="L49" s="21"/>
      <c r="M49" s="21"/>
      <c r="N49" s="21"/>
      <c r="O49" s="21"/>
      <c r="P49" s="21"/>
      <c r="Q49" s="21">
        <v>48</v>
      </c>
      <c r="R49" s="202" t="s">
        <v>110</v>
      </c>
      <c r="S49" s="203">
        <v>132616649</v>
      </c>
      <c r="T49" s="199" t="s">
        <v>1</v>
      </c>
      <c r="U49" s="203" t="s">
        <v>367</v>
      </c>
      <c r="V49" s="205" t="s">
        <v>375</v>
      </c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</row>
    <row r="50" spans="1:50" s="54" customFormat="1" ht="30" customHeight="1" x14ac:dyDescent="0.2">
      <c r="A50" s="17"/>
      <c r="B50" s="137"/>
      <c r="C50" s="217" t="s">
        <v>79</v>
      </c>
      <c r="D50" s="217"/>
      <c r="E50" s="218"/>
      <c r="F50" s="17"/>
      <c r="H50" s="21"/>
      <c r="I50" s="21"/>
      <c r="J50" s="21"/>
      <c r="K50" s="21"/>
      <c r="L50" s="21"/>
      <c r="M50" s="21"/>
      <c r="N50" s="21"/>
      <c r="O50" s="21"/>
      <c r="P50" s="21"/>
      <c r="Q50" s="21">
        <v>49</v>
      </c>
      <c r="R50" s="202" t="s">
        <v>112</v>
      </c>
      <c r="S50" s="203">
        <v>132684155</v>
      </c>
      <c r="T50" s="199" t="s">
        <v>1</v>
      </c>
      <c r="U50" s="203" t="s">
        <v>367</v>
      </c>
      <c r="V50" s="205" t="s">
        <v>375</v>
      </c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</row>
    <row r="51" spans="1:50" ht="27" customHeight="1" thickBot="1" x14ac:dyDescent="0.25">
      <c r="B51" s="138" t="s">
        <v>119</v>
      </c>
      <c r="C51" s="194" t="s">
        <v>432</v>
      </c>
      <c r="D51" s="24"/>
      <c r="E51" s="195" t="s">
        <v>433</v>
      </c>
      <c r="F51" s="17"/>
      <c r="Q51" s="21">
        <v>50</v>
      </c>
      <c r="R51" s="202" t="s">
        <v>114</v>
      </c>
      <c r="S51" s="203">
        <v>233923260</v>
      </c>
      <c r="T51" s="199" t="s">
        <v>1</v>
      </c>
      <c r="U51" s="203" t="s">
        <v>367</v>
      </c>
      <c r="V51" s="205" t="s">
        <v>375</v>
      </c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</row>
    <row r="52" spans="1:50" ht="12.75" x14ac:dyDescent="0.2">
      <c r="B52" s="155" t="s">
        <v>121</v>
      </c>
      <c r="C52" s="1">
        <v>24.7</v>
      </c>
      <c r="D52" s="25"/>
      <c r="E52" s="150">
        <v>23.1</v>
      </c>
      <c r="F52" s="17"/>
      <c r="I52" s="54"/>
      <c r="J52" s="54"/>
      <c r="Q52" s="21">
        <v>51</v>
      </c>
      <c r="R52" s="202" t="s">
        <v>116</v>
      </c>
      <c r="S52" s="203">
        <v>133607044</v>
      </c>
      <c r="T52" s="199" t="s">
        <v>1</v>
      </c>
      <c r="U52" s="203" t="s">
        <v>367</v>
      </c>
      <c r="V52" s="205" t="s">
        <v>375</v>
      </c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</row>
    <row r="53" spans="1:50" ht="12.75" x14ac:dyDescent="0.2">
      <c r="B53" s="155" t="s">
        <v>123</v>
      </c>
      <c r="C53" s="11">
        <v>10292.1</v>
      </c>
      <c r="D53" s="35"/>
      <c r="E53" s="156">
        <v>9796.2000000000007</v>
      </c>
      <c r="F53" s="17"/>
      <c r="M53" s="54"/>
      <c r="N53" s="54"/>
      <c r="O53" s="54"/>
      <c r="P53" s="54"/>
      <c r="Q53" s="21">
        <v>52</v>
      </c>
      <c r="R53" s="202" t="s">
        <v>117</v>
      </c>
      <c r="S53" s="203">
        <v>135641038</v>
      </c>
      <c r="T53" s="199" t="s">
        <v>1</v>
      </c>
      <c r="U53" s="203" t="s">
        <v>367</v>
      </c>
      <c r="V53" s="205" t="s">
        <v>375</v>
      </c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</row>
    <row r="54" spans="1:50" ht="12.75" x14ac:dyDescent="0.2">
      <c r="B54" s="155" t="s">
        <v>125</v>
      </c>
      <c r="C54" s="11">
        <v>0</v>
      </c>
      <c r="D54" s="35"/>
      <c r="E54" s="156"/>
      <c r="F54" s="17"/>
      <c r="Q54" s="21">
        <v>53</v>
      </c>
      <c r="R54" s="202" t="s">
        <v>118</v>
      </c>
      <c r="S54" s="203">
        <v>132532496</v>
      </c>
      <c r="T54" s="199" t="s">
        <v>1</v>
      </c>
      <c r="U54" s="203" t="s">
        <v>367</v>
      </c>
      <c r="V54" s="205" t="s">
        <v>375</v>
      </c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</row>
    <row r="55" spans="1:50" ht="12.75" x14ac:dyDescent="0.2">
      <c r="B55" s="155" t="s">
        <v>127</v>
      </c>
      <c r="C55" s="11">
        <v>71.5</v>
      </c>
      <c r="D55" s="35"/>
      <c r="E55" s="156"/>
      <c r="F55" s="17"/>
      <c r="Q55" s="21">
        <v>54</v>
      </c>
      <c r="R55" s="202" t="s">
        <v>120</v>
      </c>
      <c r="S55" s="203">
        <v>132626180</v>
      </c>
      <c r="T55" s="199" t="s">
        <v>17</v>
      </c>
      <c r="U55" s="203" t="s">
        <v>367</v>
      </c>
      <c r="V55" s="205" t="s">
        <v>375</v>
      </c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</row>
    <row r="56" spans="1:50" ht="12.75" x14ac:dyDescent="0.2">
      <c r="B56" s="157" t="s">
        <v>129</v>
      </c>
      <c r="C56" s="33">
        <f>SUM(C52:C55)</f>
        <v>10388.300000000001</v>
      </c>
      <c r="D56" s="21"/>
      <c r="E56" s="158">
        <f>SUM(E52:E55)</f>
        <v>9819.3000000000011</v>
      </c>
      <c r="F56" s="17"/>
      <c r="Q56" s="21">
        <v>55</v>
      </c>
      <c r="R56" s="202" t="s">
        <v>122</v>
      </c>
      <c r="S56" s="203">
        <v>133810450</v>
      </c>
      <c r="T56" s="199" t="s">
        <v>17</v>
      </c>
      <c r="U56" s="203" t="s">
        <v>367</v>
      </c>
      <c r="V56" s="205" t="s">
        <v>375</v>
      </c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</row>
    <row r="57" spans="1:50" s="54" customFormat="1" ht="12.75" x14ac:dyDescent="0.2">
      <c r="A57" s="17"/>
      <c r="B57" s="137"/>
      <c r="C57" s="44"/>
      <c r="D57" s="21"/>
      <c r="E57" s="159"/>
      <c r="F57" s="17"/>
      <c r="I57" s="21"/>
      <c r="J57" s="21"/>
      <c r="K57" s="21"/>
      <c r="L57" s="21"/>
      <c r="M57" s="21"/>
      <c r="N57" s="21"/>
      <c r="O57" s="21"/>
      <c r="P57" s="21"/>
      <c r="Q57" s="21">
        <v>56</v>
      </c>
      <c r="R57" s="202" t="s">
        <v>124</v>
      </c>
      <c r="S57" s="203">
        <v>159702357</v>
      </c>
      <c r="T57" s="199" t="s">
        <v>1</v>
      </c>
      <c r="U57" s="203" t="s">
        <v>360</v>
      </c>
      <c r="V57" s="205" t="s">
        <v>403</v>
      </c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</row>
    <row r="58" spans="1:50" ht="12.75" customHeight="1" x14ac:dyDescent="0.2">
      <c r="B58" s="160" t="s">
        <v>132</v>
      </c>
      <c r="C58" s="15">
        <v>5.0999999999999996</v>
      </c>
      <c r="D58" s="35"/>
      <c r="E58" s="150">
        <v>4.5</v>
      </c>
      <c r="F58" s="17"/>
      <c r="H58" s="54"/>
      <c r="I58" s="54"/>
      <c r="J58" s="54"/>
      <c r="Q58" s="21">
        <v>57</v>
      </c>
      <c r="R58" s="202" t="s">
        <v>126</v>
      </c>
      <c r="S58" s="203">
        <v>301846604</v>
      </c>
      <c r="T58" s="199" t="s">
        <v>1</v>
      </c>
      <c r="U58" s="203" t="s">
        <v>361</v>
      </c>
      <c r="V58" s="205" t="s">
        <v>403</v>
      </c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</row>
    <row r="59" spans="1:50" ht="12.75" customHeight="1" x14ac:dyDescent="0.2">
      <c r="B59" s="161" t="s">
        <v>134</v>
      </c>
      <c r="C59" s="11">
        <v>1350.2</v>
      </c>
      <c r="D59" s="35"/>
      <c r="E59" s="156">
        <v>1598.1</v>
      </c>
      <c r="F59" s="17"/>
      <c r="H59" s="54"/>
      <c r="I59" s="54"/>
      <c r="J59" s="54"/>
      <c r="M59" s="54"/>
      <c r="N59" s="54"/>
      <c r="O59" s="54"/>
      <c r="P59" s="54"/>
      <c r="Q59" s="21">
        <v>58</v>
      </c>
      <c r="R59" s="202" t="s">
        <v>128</v>
      </c>
      <c r="S59" s="203">
        <v>166092559</v>
      </c>
      <c r="T59" s="199" t="s">
        <v>1</v>
      </c>
      <c r="U59" s="203" t="s">
        <v>361</v>
      </c>
      <c r="V59" s="205" t="s">
        <v>407</v>
      </c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</row>
    <row r="60" spans="1:50" ht="12.75" customHeight="1" x14ac:dyDescent="0.2">
      <c r="B60" s="167" t="s">
        <v>368</v>
      </c>
      <c r="C60" s="11">
        <v>1350.2</v>
      </c>
      <c r="D60" s="35"/>
      <c r="E60" s="156">
        <v>1598.1</v>
      </c>
      <c r="F60" s="17"/>
      <c r="H60" s="54"/>
      <c r="I60" s="54"/>
      <c r="J60" s="54"/>
      <c r="M60" s="54"/>
      <c r="N60" s="54"/>
      <c r="O60" s="54"/>
      <c r="P60" s="54"/>
      <c r="Q60" s="21">
        <v>59</v>
      </c>
      <c r="R60" s="202" t="s">
        <v>130</v>
      </c>
      <c r="S60" s="203">
        <v>161229484</v>
      </c>
      <c r="T60" s="199" t="s">
        <v>1</v>
      </c>
      <c r="U60" s="203" t="s">
        <v>46</v>
      </c>
      <c r="V60" s="205" t="s">
        <v>408</v>
      </c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</row>
    <row r="61" spans="1:50" ht="12.75" x14ac:dyDescent="0.2">
      <c r="B61" s="162" t="s">
        <v>136</v>
      </c>
      <c r="C61" s="11">
        <v>46.3</v>
      </c>
      <c r="D61" s="35"/>
      <c r="E61" s="156">
        <v>43.9</v>
      </c>
      <c r="F61" s="17"/>
      <c r="H61" s="54"/>
      <c r="I61" s="54"/>
      <c r="J61" s="54"/>
      <c r="M61" s="54"/>
      <c r="N61" s="54"/>
      <c r="O61" s="54"/>
      <c r="P61" s="54"/>
      <c r="Q61" s="21">
        <v>60</v>
      </c>
      <c r="R61" s="202" t="s">
        <v>131</v>
      </c>
      <c r="S61" s="203">
        <v>161130867</v>
      </c>
      <c r="T61" s="199" t="s">
        <v>1</v>
      </c>
      <c r="U61" s="203" t="s">
        <v>367</v>
      </c>
      <c r="V61" s="205" t="s">
        <v>408</v>
      </c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</row>
    <row r="62" spans="1:50" ht="12.75" x14ac:dyDescent="0.2">
      <c r="B62" s="162" t="s">
        <v>138</v>
      </c>
      <c r="C62" s="13">
        <v>14988.8</v>
      </c>
      <c r="D62" s="35"/>
      <c r="E62" s="151">
        <v>17180.900000000001</v>
      </c>
      <c r="F62" s="17"/>
      <c r="H62" s="54"/>
      <c r="I62" s="54"/>
      <c r="J62" s="54"/>
      <c r="M62" s="54"/>
      <c r="N62" s="54"/>
      <c r="O62" s="54"/>
      <c r="P62" s="54"/>
      <c r="Q62" s="21">
        <v>61</v>
      </c>
      <c r="R62" s="202" t="s">
        <v>133</v>
      </c>
      <c r="S62" s="203">
        <v>161186428</v>
      </c>
      <c r="T62" s="199" t="s">
        <v>1</v>
      </c>
      <c r="U62" s="203" t="s">
        <v>360</v>
      </c>
      <c r="V62" s="205" t="s">
        <v>408</v>
      </c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</row>
    <row r="63" spans="1:50" ht="12.75" x14ac:dyDescent="0.2">
      <c r="B63" s="157" t="s">
        <v>140</v>
      </c>
      <c r="C63" s="33">
        <f>SUM(C58:C59,C61:C62)</f>
        <v>16390.399999999998</v>
      </c>
      <c r="D63" s="21"/>
      <c r="E63" s="33">
        <f>SUM(E58:E59,E61:E62)</f>
        <v>18827.400000000001</v>
      </c>
      <c r="F63" s="17"/>
      <c r="I63" s="54"/>
      <c r="J63" s="54"/>
      <c r="M63" s="54"/>
      <c r="N63" s="54"/>
      <c r="O63" s="54"/>
      <c r="P63" s="54"/>
      <c r="Q63" s="21">
        <v>62</v>
      </c>
      <c r="R63" s="202" t="s">
        <v>135</v>
      </c>
      <c r="S63" s="203">
        <v>162559136</v>
      </c>
      <c r="T63" s="199" t="s">
        <v>1</v>
      </c>
      <c r="U63" s="203" t="s">
        <v>360</v>
      </c>
      <c r="V63" s="205" t="s">
        <v>409</v>
      </c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</row>
    <row r="64" spans="1:50" s="54" customFormat="1" ht="10.5" customHeight="1" x14ac:dyDescent="0.2">
      <c r="A64" s="17"/>
      <c r="B64" s="157"/>
      <c r="C64" s="33"/>
      <c r="D64" s="21"/>
      <c r="E64" s="158"/>
      <c r="F64" s="17"/>
      <c r="I64" s="21"/>
      <c r="J64" s="21"/>
      <c r="K64" s="21"/>
      <c r="L64" s="21"/>
      <c r="Q64" s="21">
        <v>63</v>
      </c>
      <c r="R64" s="202" t="s">
        <v>137</v>
      </c>
      <c r="S64" s="203">
        <v>162441351</v>
      </c>
      <c r="T64" s="199" t="s">
        <v>1</v>
      </c>
      <c r="U64" s="203" t="s">
        <v>46</v>
      </c>
      <c r="V64" s="205" t="s">
        <v>409</v>
      </c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</row>
    <row r="65" spans="1:50" s="54" customFormat="1" ht="12.75" x14ac:dyDescent="0.2">
      <c r="A65" s="17"/>
      <c r="B65" s="157" t="s">
        <v>142</v>
      </c>
      <c r="C65" s="9"/>
      <c r="D65" s="36"/>
      <c r="E65" s="163"/>
      <c r="F65" s="17"/>
      <c r="H65" s="21"/>
      <c r="K65" s="21"/>
      <c r="L65" s="21"/>
      <c r="M65" s="21"/>
      <c r="N65" s="21"/>
      <c r="O65" s="21"/>
      <c r="P65" s="21"/>
      <c r="Q65" s="21">
        <v>64</v>
      </c>
      <c r="R65" s="202" t="s">
        <v>139</v>
      </c>
      <c r="S65" s="203">
        <v>162732556</v>
      </c>
      <c r="T65" s="199" t="s">
        <v>1</v>
      </c>
      <c r="U65" s="203" t="s">
        <v>367</v>
      </c>
      <c r="V65" s="205" t="s">
        <v>409</v>
      </c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</row>
    <row r="66" spans="1:50" s="54" customFormat="1" ht="12.75" x14ac:dyDescent="0.2">
      <c r="A66" s="17"/>
      <c r="B66" s="157"/>
      <c r="C66" s="33"/>
      <c r="D66" s="21"/>
      <c r="E66" s="158"/>
      <c r="F66" s="17"/>
      <c r="I66" s="21"/>
      <c r="J66" s="21"/>
      <c r="K66" s="21"/>
      <c r="L66" s="21"/>
      <c r="Q66" s="21">
        <v>65</v>
      </c>
      <c r="R66" s="206" t="s">
        <v>141</v>
      </c>
      <c r="S66" s="207">
        <v>140089260</v>
      </c>
      <c r="T66" s="199" t="s">
        <v>10</v>
      </c>
      <c r="U66" s="208" t="s">
        <v>360</v>
      </c>
      <c r="V66" s="205" t="s">
        <v>376</v>
      </c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</row>
    <row r="67" spans="1:50" s="54" customFormat="1" ht="12.75" x14ac:dyDescent="0.2">
      <c r="A67" s="17"/>
      <c r="B67" s="157" t="s">
        <v>145</v>
      </c>
      <c r="C67" s="11">
        <v>3044.1</v>
      </c>
      <c r="D67" s="35"/>
      <c r="E67" s="156">
        <v>2740.4</v>
      </c>
      <c r="F67" s="17"/>
      <c r="K67" s="21"/>
      <c r="L67" s="21"/>
      <c r="M67" s="21"/>
      <c r="N67" s="21"/>
      <c r="O67" s="21"/>
      <c r="P67" s="21"/>
      <c r="Q67" s="21">
        <v>66</v>
      </c>
      <c r="R67" s="202" t="s">
        <v>143</v>
      </c>
      <c r="S67" s="203">
        <v>140249252</v>
      </c>
      <c r="T67" s="199" t="s">
        <v>10</v>
      </c>
      <c r="U67" s="204" t="s">
        <v>361</v>
      </c>
      <c r="V67" s="205" t="s">
        <v>376</v>
      </c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</row>
    <row r="68" spans="1:50" s="54" customFormat="1" ht="12.75" x14ac:dyDescent="0.2">
      <c r="A68" s="17"/>
      <c r="B68" s="137"/>
      <c r="C68" s="34"/>
      <c r="D68" s="21"/>
      <c r="E68" s="159"/>
      <c r="F68" s="17"/>
      <c r="K68" s="21"/>
      <c r="L68" s="21"/>
      <c r="Q68" s="21">
        <v>67</v>
      </c>
      <c r="R68" s="206" t="s">
        <v>144</v>
      </c>
      <c r="S68" s="207">
        <v>163743744</v>
      </c>
      <c r="T68" s="199" t="s">
        <v>1</v>
      </c>
      <c r="U68" s="208" t="s">
        <v>362</v>
      </c>
      <c r="V68" s="205" t="s">
        <v>376</v>
      </c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</row>
    <row r="69" spans="1:50" ht="13.5" customHeight="1" x14ac:dyDescent="0.2">
      <c r="B69" s="164" t="s">
        <v>146</v>
      </c>
      <c r="C69" s="33">
        <f>SUM(C56,C63,C65,C67)</f>
        <v>29822.799999999996</v>
      </c>
      <c r="D69" s="21"/>
      <c r="E69" s="158">
        <f>SUM(E56,E63,E65,E67)</f>
        <v>31387.100000000006</v>
      </c>
      <c r="F69" s="17"/>
      <c r="H69" s="54"/>
      <c r="I69" s="54"/>
      <c r="J69" s="54"/>
      <c r="M69" s="54"/>
      <c r="N69" s="54"/>
      <c r="O69" s="54"/>
      <c r="P69" s="54"/>
      <c r="Q69" s="21">
        <v>68</v>
      </c>
      <c r="R69" s="202" t="s">
        <v>435</v>
      </c>
      <c r="S69" s="203">
        <v>140033557</v>
      </c>
      <c r="T69" s="199" t="s">
        <v>1</v>
      </c>
      <c r="U69" s="204" t="s">
        <v>46</v>
      </c>
      <c r="V69" s="205" t="s">
        <v>376</v>
      </c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</row>
    <row r="70" spans="1:50" s="54" customFormat="1" ht="12.75" x14ac:dyDescent="0.2">
      <c r="A70" s="17"/>
      <c r="B70" s="165"/>
      <c r="C70" s="34"/>
      <c r="D70" s="21"/>
      <c r="E70" s="159"/>
      <c r="F70" s="17"/>
      <c r="K70" s="21"/>
      <c r="L70" s="21"/>
      <c r="Q70" s="21">
        <v>69</v>
      </c>
      <c r="R70" s="202" t="s">
        <v>147</v>
      </c>
      <c r="S70" s="203">
        <v>140842886</v>
      </c>
      <c r="T70" s="199" t="s">
        <v>1</v>
      </c>
      <c r="U70" s="203" t="s">
        <v>367</v>
      </c>
      <c r="V70" s="205" t="s">
        <v>376</v>
      </c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</row>
    <row r="71" spans="1:50" ht="24" x14ac:dyDescent="0.2">
      <c r="B71" s="166" t="s">
        <v>148</v>
      </c>
      <c r="C71" s="4">
        <v>20014.7</v>
      </c>
      <c r="D71" s="35"/>
      <c r="E71" s="156">
        <v>19909</v>
      </c>
      <c r="F71" s="17"/>
      <c r="H71" s="54"/>
      <c r="I71" s="54"/>
      <c r="J71" s="54"/>
      <c r="M71" s="54"/>
      <c r="N71" s="54"/>
      <c r="O71" s="54"/>
      <c r="P71" s="54"/>
      <c r="Q71" s="21">
        <v>70</v>
      </c>
      <c r="R71" s="202" t="s">
        <v>149</v>
      </c>
      <c r="S71" s="203">
        <v>141525547</v>
      </c>
      <c r="T71" s="199" t="s">
        <v>1</v>
      </c>
      <c r="U71" s="203" t="s">
        <v>367</v>
      </c>
      <c r="V71" s="205" t="s">
        <v>376</v>
      </c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</row>
    <row r="72" spans="1:50" s="54" customFormat="1" ht="15.75" customHeight="1" x14ac:dyDescent="0.2">
      <c r="A72" s="17"/>
      <c r="B72" s="167" t="s">
        <v>150</v>
      </c>
      <c r="C72" s="4">
        <v>20014.7</v>
      </c>
      <c r="D72" s="35"/>
      <c r="E72" s="156">
        <v>19909</v>
      </c>
      <c r="F72" s="17"/>
      <c r="K72" s="21"/>
      <c r="L72" s="21"/>
      <c r="Q72" s="21">
        <v>71</v>
      </c>
      <c r="R72" s="202" t="s">
        <v>151</v>
      </c>
      <c r="S72" s="203">
        <v>140786882</v>
      </c>
      <c r="T72" s="199" t="s">
        <v>1</v>
      </c>
      <c r="U72" s="203" t="s">
        <v>367</v>
      </c>
      <c r="V72" s="205" t="s">
        <v>376</v>
      </c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</row>
    <row r="73" spans="1:50" s="54" customFormat="1" ht="12.75" x14ac:dyDescent="0.2">
      <c r="A73" s="17"/>
      <c r="B73" s="216" t="s">
        <v>152</v>
      </c>
      <c r="C73" s="4">
        <v>0</v>
      </c>
      <c r="D73" s="35"/>
      <c r="E73" s="156"/>
      <c r="F73" s="17"/>
      <c r="K73" s="21"/>
      <c r="L73" s="21"/>
      <c r="Q73" s="21">
        <v>72</v>
      </c>
      <c r="R73" s="202" t="s">
        <v>153</v>
      </c>
      <c r="S73" s="203">
        <v>302827126</v>
      </c>
      <c r="T73" s="199" t="s">
        <v>1</v>
      </c>
      <c r="U73" s="203" t="s">
        <v>361</v>
      </c>
      <c r="V73" s="205" t="s">
        <v>401</v>
      </c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</row>
    <row r="74" spans="1:50" s="54" customFormat="1" ht="12.75" x14ac:dyDescent="0.2">
      <c r="A74" s="17"/>
      <c r="B74" s="166" t="s">
        <v>154</v>
      </c>
      <c r="C74" s="4">
        <v>0</v>
      </c>
      <c r="D74" s="35"/>
      <c r="E74" s="156"/>
      <c r="F74" s="17"/>
      <c r="K74" s="21"/>
      <c r="L74" s="21"/>
      <c r="Q74" s="21">
        <v>73</v>
      </c>
      <c r="R74" s="202" t="s">
        <v>155</v>
      </c>
      <c r="S74" s="203">
        <v>163252987</v>
      </c>
      <c r="T74" s="199" t="s">
        <v>1</v>
      </c>
      <c r="U74" s="203" t="s">
        <v>367</v>
      </c>
      <c r="V74" s="205" t="s">
        <v>401</v>
      </c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</row>
    <row r="75" spans="1:50" s="54" customFormat="1" ht="12.75" x14ac:dyDescent="0.2">
      <c r="A75" s="17"/>
      <c r="B75" s="166" t="s">
        <v>156</v>
      </c>
      <c r="C75" s="4">
        <v>0</v>
      </c>
      <c r="D75" s="35"/>
      <c r="E75" s="156"/>
      <c r="F75" s="17"/>
      <c r="K75" s="21"/>
      <c r="L75" s="21"/>
      <c r="Q75" s="21">
        <v>74</v>
      </c>
      <c r="R75" s="202" t="s">
        <v>157</v>
      </c>
      <c r="S75" s="203">
        <v>163934977</v>
      </c>
      <c r="T75" s="199" t="s">
        <v>17</v>
      </c>
      <c r="U75" s="203" t="s">
        <v>367</v>
      </c>
      <c r="V75" s="205" t="s">
        <v>388</v>
      </c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</row>
    <row r="76" spans="1:50" s="54" customFormat="1" ht="12.75" x14ac:dyDescent="0.2">
      <c r="A76" s="17"/>
      <c r="B76" s="166" t="s">
        <v>158</v>
      </c>
      <c r="C76" s="4">
        <v>0</v>
      </c>
      <c r="D76" s="35"/>
      <c r="E76" s="156"/>
      <c r="F76" s="17"/>
      <c r="K76" s="21"/>
      <c r="L76" s="21"/>
      <c r="Q76" s="21">
        <v>75</v>
      </c>
      <c r="R76" s="202" t="s">
        <v>159</v>
      </c>
      <c r="S76" s="203">
        <v>163994426</v>
      </c>
      <c r="T76" s="199" t="s">
        <v>1</v>
      </c>
      <c r="U76" s="203" t="s">
        <v>360</v>
      </c>
      <c r="V76" s="205" t="s">
        <v>388</v>
      </c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</row>
    <row r="77" spans="1:50" s="54" customFormat="1" ht="12.75" x14ac:dyDescent="0.2">
      <c r="A77" s="17"/>
      <c r="B77" s="166" t="s">
        <v>160</v>
      </c>
      <c r="C77" s="4">
        <v>3001.3</v>
      </c>
      <c r="D77" s="35"/>
      <c r="E77" s="156">
        <v>2771.3</v>
      </c>
      <c r="F77" s="17"/>
      <c r="H77" s="21"/>
      <c r="K77" s="21"/>
      <c r="L77" s="21"/>
      <c r="Q77" s="21">
        <v>76</v>
      </c>
      <c r="R77" s="202" t="s">
        <v>161</v>
      </c>
      <c r="S77" s="203">
        <v>163994611</v>
      </c>
      <c r="T77" s="199" t="s">
        <v>1</v>
      </c>
      <c r="U77" s="203" t="s">
        <v>46</v>
      </c>
      <c r="V77" s="205" t="s">
        <v>388</v>
      </c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</row>
    <row r="78" spans="1:50" s="54" customFormat="1" ht="12.75" x14ac:dyDescent="0.2">
      <c r="A78" s="17"/>
      <c r="B78" s="167" t="s">
        <v>162</v>
      </c>
      <c r="C78" s="4">
        <v>2001.4</v>
      </c>
      <c r="D78" s="35"/>
      <c r="E78" s="156">
        <v>2001.4</v>
      </c>
      <c r="F78" s="17"/>
      <c r="I78" s="21"/>
      <c r="J78" s="21"/>
      <c r="K78" s="21"/>
      <c r="L78" s="21"/>
      <c r="Q78" s="21">
        <v>77</v>
      </c>
      <c r="R78" s="202" t="s">
        <v>163</v>
      </c>
      <c r="S78" s="203">
        <v>300531865</v>
      </c>
      <c r="T78" s="199" t="s">
        <v>1</v>
      </c>
      <c r="U78" s="203" t="s">
        <v>367</v>
      </c>
      <c r="V78" s="205" t="s">
        <v>388</v>
      </c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</row>
    <row r="79" spans="1:50" s="54" customFormat="1" ht="12.75" x14ac:dyDescent="0.2">
      <c r="A79" s="17"/>
      <c r="B79" s="166" t="s">
        <v>164</v>
      </c>
      <c r="C79" s="4">
        <v>3184</v>
      </c>
      <c r="D79" s="35"/>
      <c r="E79" s="156">
        <v>4231.6000000000004</v>
      </c>
      <c r="F79" s="17"/>
      <c r="K79" s="21"/>
      <c r="L79" s="21"/>
      <c r="M79" s="21"/>
      <c r="N79" s="21"/>
      <c r="O79" s="21"/>
      <c r="P79" s="21"/>
      <c r="Q79" s="21">
        <v>78</v>
      </c>
      <c r="R79" s="206" t="s">
        <v>165</v>
      </c>
      <c r="S79" s="207">
        <v>164294882</v>
      </c>
      <c r="T79" s="199" t="s">
        <v>1</v>
      </c>
      <c r="U79" s="206" t="s">
        <v>361</v>
      </c>
      <c r="V79" s="205" t="s">
        <v>388</v>
      </c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</row>
    <row r="80" spans="1:50" s="54" customFormat="1" ht="12.75" x14ac:dyDescent="0.2">
      <c r="A80" s="17"/>
      <c r="B80" s="143" t="s">
        <v>166</v>
      </c>
      <c r="C80" s="33">
        <f>SUM(C71,C73:C77,C79:C79)</f>
        <v>26200</v>
      </c>
      <c r="D80" s="21"/>
      <c r="E80" s="158">
        <f>SUM(E71,E73:E77,E79:E79)</f>
        <v>26911.9</v>
      </c>
      <c r="F80" s="17"/>
      <c r="K80" s="21"/>
      <c r="L80" s="21"/>
      <c r="Q80" s="21">
        <v>79</v>
      </c>
      <c r="R80" s="202" t="s">
        <v>167</v>
      </c>
      <c r="S80" s="203">
        <v>164742773</v>
      </c>
      <c r="T80" s="199" t="s">
        <v>1</v>
      </c>
      <c r="U80" s="203" t="s">
        <v>46</v>
      </c>
      <c r="V80" s="205" t="s">
        <v>411</v>
      </c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</row>
    <row r="81" spans="1:50" s="54" customFormat="1" ht="12.75" x14ac:dyDescent="0.2">
      <c r="A81" s="17"/>
      <c r="B81" s="140"/>
      <c r="C81" s="34"/>
      <c r="D81" s="21"/>
      <c r="E81" s="159"/>
      <c r="F81" s="17"/>
      <c r="G81" s="21"/>
      <c r="K81" s="21"/>
      <c r="L81" s="21"/>
      <c r="Q81" s="21">
        <v>80</v>
      </c>
      <c r="R81" s="202" t="s">
        <v>168</v>
      </c>
      <c r="S81" s="203">
        <v>164702526</v>
      </c>
      <c r="T81" s="199" t="s">
        <v>1</v>
      </c>
      <c r="U81" s="203" t="s">
        <v>367</v>
      </c>
      <c r="V81" s="205" t="s">
        <v>411</v>
      </c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</row>
    <row r="82" spans="1:50" s="54" customFormat="1" ht="12.75" x14ac:dyDescent="0.2">
      <c r="A82" s="17"/>
      <c r="B82" s="143" t="s">
        <v>169</v>
      </c>
      <c r="C82" s="9">
        <v>36.200000000000003</v>
      </c>
      <c r="D82" s="45"/>
      <c r="E82" s="168">
        <v>0</v>
      </c>
      <c r="F82" s="17"/>
      <c r="G82" s="21"/>
      <c r="H82" s="21"/>
      <c r="K82" s="21"/>
      <c r="L82" s="21"/>
      <c r="Q82" s="21">
        <v>81</v>
      </c>
      <c r="R82" s="202" t="s">
        <v>170</v>
      </c>
      <c r="S82" s="203">
        <v>164702145</v>
      </c>
      <c r="T82" s="199" t="s">
        <v>1</v>
      </c>
      <c r="U82" s="203" t="s">
        <v>360</v>
      </c>
      <c r="V82" s="205" t="s">
        <v>411</v>
      </c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</row>
    <row r="83" spans="1:50" s="54" customFormat="1" ht="12.75" x14ac:dyDescent="0.2">
      <c r="A83" s="17"/>
      <c r="B83" s="143"/>
      <c r="C83" s="34"/>
      <c r="D83" s="21"/>
      <c r="E83" s="159"/>
      <c r="F83" s="17"/>
      <c r="H83" s="21"/>
      <c r="I83" s="21"/>
      <c r="J83" s="21"/>
      <c r="K83" s="21"/>
      <c r="L83" s="21"/>
      <c r="Q83" s="21">
        <v>82</v>
      </c>
      <c r="R83" s="202" t="s">
        <v>171</v>
      </c>
      <c r="S83" s="203">
        <v>165219441</v>
      </c>
      <c r="T83" s="199" t="s">
        <v>1</v>
      </c>
      <c r="U83" s="203" t="s">
        <v>361</v>
      </c>
      <c r="V83" s="205" t="s">
        <v>396</v>
      </c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</row>
    <row r="84" spans="1:50" ht="25.5" x14ac:dyDescent="0.2">
      <c r="B84" s="143" t="s">
        <v>172</v>
      </c>
      <c r="C84" s="5">
        <v>0</v>
      </c>
      <c r="D84" s="36"/>
      <c r="E84" s="152">
        <v>22</v>
      </c>
      <c r="F84" s="17"/>
      <c r="Q84" s="21">
        <v>83</v>
      </c>
      <c r="R84" s="202" t="s">
        <v>173</v>
      </c>
      <c r="S84" s="203">
        <v>165171377</v>
      </c>
      <c r="T84" s="199" t="s">
        <v>1</v>
      </c>
      <c r="U84" s="212" t="s">
        <v>360</v>
      </c>
      <c r="V84" s="205" t="s">
        <v>396</v>
      </c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</row>
    <row r="85" spans="1:50" s="54" customFormat="1" ht="12.75" x14ac:dyDescent="0.2">
      <c r="A85" s="17"/>
      <c r="B85" s="140"/>
      <c r="C85" s="34"/>
      <c r="D85" s="21"/>
      <c r="E85" s="159"/>
      <c r="F85" s="17"/>
      <c r="H85" s="21"/>
      <c r="I85" s="21"/>
      <c r="J85" s="21"/>
      <c r="K85" s="21"/>
      <c r="L85" s="21"/>
      <c r="M85" s="21"/>
      <c r="N85" s="21"/>
      <c r="O85" s="21"/>
      <c r="P85" s="21"/>
      <c r="Q85" s="21">
        <v>84</v>
      </c>
      <c r="R85" s="202" t="s">
        <v>175</v>
      </c>
      <c r="S85" s="203">
        <v>251168030</v>
      </c>
      <c r="T85" s="199" t="s">
        <v>1</v>
      </c>
      <c r="U85" s="203" t="s">
        <v>46</v>
      </c>
      <c r="V85" s="205" t="s">
        <v>413</v>
      </c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</row>
    <row r="86" spans="1:50" s="54" customFormat="1" ht="12.75" x14ac:dyDescent="0.2">
      <c r="A86" s="17"/>
      <c r="B86" s="149" t="s">
        <v>174</v>
      </c>
      <c r="C86" s="11">
        <v>1815</v>
      </c>
      <c r="D86" s="35"/>
      <c r="E86" s="156">
        <v>1713.2</v>
      </c>
      <c r="F86" s="17"/>
      <c r="H86" s="21"/>
      <c r="I86" s="21"/>
      <c r="J86" s="21"/>
      <c r="K86" s="21"/>
      <c r="L86" s="21"/>
      <c r="M86" s="21"/>
      <c r="N86" s="21"/>
      <c r="O86" s="21"/>
      <c r="P86" s="21"/>
      <c r="Q86" s="21">
        <v>85</v>
      </c>
      <c r="R86" s="202" t="s">
        <v>177</v>
      </c>
      <c r="S86" s="203">
        <v>151425755</v>
      </c>
      <c r="T86" s="199" t="s">
        <v>1</v>
      </c>
      <c r="U86" s="203" t="s">
        <v>361</v>
      </c>
      <c r="V86" s="205" t="s">
        <v>413</v>
      </c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</row>
    <row r="87" spans="1:50" s="54" customFormat="1" ht="12.75" x14ac:dyDescent="0.2">
      <c r="A87" s="17"/>
      <c r="B87" s="169" t="s">
        <v>369</v>
      </c>
      <c r="C87" s="9">
        <v>0</v>
      </c>
      <c r="D87" s="35"/>
      <c r="E87" s="156">
        <v>0</v>
      </c>
      <c r="F87" s="17"/>
      <c r="H87" s="21"/>
      <c r="I87" s="21"/>
      <c r="J87" s="21"/>
      <c r="K87" s="21"/>
      <c r="L87" s="21"/>
      <c r="M87" s="21"/>
      <c r="N87" s="21"/>
      <c r="O87" s="21"/>
      <c r="P87" s="21"/>
      <c r="Q87" s="21">
        <v>86</v>
      </c>
      <c r="R87" s="202" t="s">
        <v>179</v>
      </c>
      <c r="S87" s="203">
        <v>151104226</v>
      </c>
      <c r="T87" s="199" t="s">
        <v>1</v>
      </c>
      <c r="U87" s="203" t="s">
        <v>360</v>
      </c>
      <c r="V87" s="205" t="s">
        <v>413</v>
      </c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</row>
    <row r="88" spans="1:50" s="54" customFormat="1" ht="12.75" customHeight="1" x14ac:dyDescent="0.2">
      <c r="A88" s="17"/>
      <c r="B88" s="169" t="s">
        <v>176</v>
      </c>
      <c r="C88" s="4">
        <v>677.4</v>
      </c>
      <c r="D88" s="35"/>
      <c r="E88" s="156">
        <v>592.9</v>
      </c>
      <c r="F88" s="17"/>
      <c r="H88" s="21"/>
      <c r="I88" s="21"/>
      <c r="J88" s="21"/>
      <c r="K88" s="21"/>
      <c r="L88" s="21"/>
      <c r="M88" s="21"/>
      <c r="N88" s="21"/>
      <c r="O88" s="21"/>
      <c r="P88" s="21"/>
      <c r="Q88" s="21">
        <v>87</v>
      </c>
      <c r="R88" s="206" t="s">
        <v>182</v>
      </c>
      <c r="S88" s="207">
        <v>151479265</v>
      </c>
      <c r="T88" s="199" t="s">
        <v>1</v>
      </c>
      <c r="U88" s="208" t="s">
        <v>362</v>
      </c>
      <c r="V88" s="205" t="s">
        <v>413</v>
      </c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</row>
    <row r="89" spans="1:50" ht="13.5" customHeight="1" x14ac:dyDescent="0.2">
      <c r="B89" s="149" t="s">
        <v>178</v>
      </c>
      <c r="C89" s="4">
        <v>1771.6</v>
      </c>
      <c r="D89" s="35"/>
      <c r="E89" s="156">
        <v>2740</v>
      </c>
      <c r="F89" s="17"/>
      <c r="H89" s="54"/>
      <c r="Q89" s="21">
        <v>88</v>
      </c>
      <c r="R89" s="202" t="s">
        <v>184</v>
      </c>
      <c r="S89" s="203">
        <v>166901968</v>
      </c>
      <c r="T89" s="199" t="s">
        <v>1</v>
      </c>
      <c r="U89" s="204" t="s">
        <v>361</v>
      </c>
      <c r="V89" s="205" t="s">
        <v>414</v>
      </c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</row>
    <row r="90" spans="1:50" ht="13.5" customHeight="1" x14ac:dyDescent="0.2">
      <c r="B90" s="169" t="s">
        <v>369</v>
      </c>
      <c r="C90" s="4">
        <v>1222.3</v>
      </c>
      <c r="D90" s="35"/>
      <c r="E90" s="156">
        <v>1758.1</v>
      </c>
      <c r="F90" s="17"/>
      <c r="H90" s="54"/>
      <c r="Q90" s="21">
        <v>89</v>
      </c>
      <c r="R90" s="202" t="s">
        <v>185</v>
      </c>
      <c r="S90" s="203">
        <v>166486116</v>
      </c>
      <c r="T90" s="199" t="s">
        <v>1</v>
      </c>
      <c r="U90" s="204" t="s">
        <v>360</v>
      </c>
      <c r="V90" s="205" t="s">
        <v>414</v>
      </c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</row>
    <row r="91" spans="1:50" ht="12.75" customHeight="1" x14ac:dyDescent="0.2">
      <c r="B91" s="169" t="s">
        <v>180</v>
      </c>
      <c r="C91" s="4">
        <v>239.3</v>
      </c>
      <c r="D91" s="35"/>
      <c r="E91" s="156">
        <v>305.8</v>
      </c>
      <c r="F91" s="17"/>
      <c r="H91" s="54"/>
      <c r="I91" s="54"/>
      <c r="J91" s="54"/>
      <c r="Q91" s="21">
        <v>90</v>
      </c>
      <c r="R91" s="206" t="s">
        <v>187</v>
      </c>
      <c r="S91" s="207">
        <v>171780190</v>
      </c>
      <c r="T91" s="199" t="s">
        <v>1</v>
      </c>
      <c r="U91" s="208" t="s">
        <v>362</v>
      </c>
      <c r="V91" s="205" t="s">
        <v>414</v>
      </c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</row>
    <row r="92" spans="1:50" ht="14.25" customHeight="1" x14ac:dyDescent="0.2">
      <c r="B92" s="193" t="s">
        <v>181</v>
      </c>
      <c r="C92" s="11">
        <v>239.3</v>
      </c>
      <c r="D92" s="35"/>
      <c r="E92" s="156">
        <v>305.8</v>
      </c>
      <c r="F92" s="17"/>
      <c r="H92" s="54"/>
      <c r="I92" s="54"/>
      <c r="J92" s="54"/>
      <c r="M92" s="54"/>
      <c r="N92" s="54"/>
      <c r="O92" s="54"/>
      <c r="P92" s="54"/>
      <c r="Q92" s="21">
        <v>91</v>
      </c>
      <c r="R92" s="202" t="s">
        <v>188</v>
      </c>
      <c r="S92" s="203">
        <v>166576994</v>
      </c>
      <c r="T92" s="199" t="s">
        <v>1</v>
      </c>
      <c r="U92" s="203" t="s">
        <v>367</v>
      </c>
      <c r="V92" s="205" t="s">
        <v>414</v>
      </c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</row>
    <row r="93" spans="1:50" ht="12.75" x14ac:dyDescent="0.2">
      <c r="B93" s="143" t="s">
        <v>183</v>
      </c>
      <c r="C93" s="33">
        <f>SUM(C86,C89)</f>
        <v>3586.6</v>
      </c>
      <c r="D93" s="21"/>
      <c r="E93" s="158">
        <f>SUM(E86,E89)</f>
        <v>4453.2</v>
      </c>
      <c r="F93" s="17"/>
      <c r="H93" s="54"/>
      <c r="I93" s="54"/>
      <c r="J93" s="54"/>
      <c r="M93" s="54"/>
      <c r="N93" s="54"/>
      <c r="O93" s="54"/>
      <c r="P93" s="54"/>
      <c r="Q93" s="21">
        <v>92</v>
      </c>
      <c r="R93" s="202" t="s">
        <v>190</v>
      </c>
      <c r="S93" s="203">
        <v>166552032</v>
      </c>
      <c r="T93" s="199" t="s">
        <v>1</v>
      </c>
      <c r="U93" s="203" t="s">
        <v>46</v>
      </c>
      <c r="V93" s="205" t="s">
        <v>414</v>
      </c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</row>
    <row r="94" spans="1:50" ht="12.75" x14ac:dyDescent="0.2">
      <c r="B94" s="143"/>
      <c r="C94" s="33"/>
      <c r="D94" s="21"/>
      <c r="E94" s="158"/>
      <c r="F94" s="17"/>
      <c r="H94" s="54"/>
      <c r="I94" s="54"/>
      <c r="J94" s="54"/>
      <c r="M94" s="54"/>
      <c r="N94" s="54"/>
      <c r="O94" s="54"/>
      <c r="P94" s="54"/>
      <c r="Q94" s="21">
        <v>93</v>
      </c>
      <c r="R94" s="202" t="s">
        <v>191</v>
      </c>
      <c r="S94" s="203">
        <v>166445258</v>
      </c>
      <c r="T94" s="199" t="s">
        <v>1</v>
      </c>
      <c r="U94" s="203" t="s">
        <v>367</v>
      </c>
      <c r="V94" s="205" t="s">
        <v>414</v>
      </c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</row>
    <row r="95" spans="1:50" ht="12.75" x14ac:dyDescent="0.2">
      <c r="B95" s="143" t="s">
        <v>186</v>
      </c>
      <c r="C95" s="9">
        <v>0</v>
      </c>
      <c r="D95" s="36"/>
      <c r="E95" s="163"/>
      <c r="F95" s="17"/>
      <c r="I95" s="54"/>
      <c r="J95" s="54"/>
      <c r="M95" s="54"/>
      <c r="N95" s="54"/>
      <c r="O95" s="54"/>
      <c r="P95" s="54"/>
      <c r="Q95" s="21">
        <v>94</v>
      </c>
      <c r="R95" s="202" t="s">
        <v>193</v>
      </c>
      <c r="S95" s="203">
        <v>167520735</v>
      </c>
      <c r="T95" s="199" t="s">
        <v>1</v>
      </c>
      <c r="U95" s="203" t="s">
        <v>46</v>
      </c>
      <c r="V95" s="205" t="s">
        <v>415</v>
      </c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</row>
    <row r="96" spans="1:50" s="54" customFormat="1" ht="12.75" x14ac:dyDescent="0.2">
      <c r="A96" s="17"/>
      <c r="B96" s="143"/>
      <c r="C96" s="33"/>
      <c r="D96" s="21"/>
      <c r="E96" s="158"/>
      <c r="F96" s="17"/>
      <c r="I96" s="21"/>
      <c r="J96" s="21"/>
      <c r="K96" s="21"/>
      <c r="L96" s="21"/>
      <c r="Q96" s="21">
        <v>95</v>
      </c>
      <c r="R96" s="202" t="s">
        <v>194</v>
      </c>
      <c r="S96" s="203">
        <v>167610175</v>
      </c>
      <c r="T96" s="199" t="s">
        <v>1</v>
      </c>
      <c r="U96" s="203" t="s">
        <v>361</v>
      </c>
      <c r="V96" s="205" t="s">
        <v>415</v>
      </c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</row>
    <row r="97" spans="1:50" s="54" customFormat="1" ht="12.75" x14ac:dyDescent="0.2">
      <c r="A97" s="17"/>
      <c r="B97" s="143" t="s">
        <v>189</v>
      </c>
      <c r="C97" s="9">
        <v>0</v>
      </c>
      <c r="D97" s="36"/>
      <c r="E97" s="156"/>
      <c r="F97" s="17"/>
      <c r="K97" s="21"/>
      <c r="L97" s="21"/>
      <c r="M97" s="21"/>
      <c r="N97" s="21"/>
      <c r="O97" s="21"/>
      <c r="P97" s="21"/>
      <c r="Q97" s="21">
        <v>96</v>
      </c>
      <c r="R97" s="202" t="s">
        <v>196</v>
      </c>
      <c r="S97" s="203">
        <v>167500661</v>
      </c>
      <c r="T97" s="199" t="s">
        <v>1</v>
      </c>
      <c r="U97" s="203" t="s">
        <v>367</v>
      </c>
      <c r="V97" s="205" t="s">
        <v>415</v>
      </c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</row>
    <row r="98" spans="1:50" s="54" customFormat="1" ht="12.75" x14ac:dyDescent="0.2">
      <c r="A98" s="17"/>
      <c r="B98" s="137"/>
      <c r="C98" s="34"/>
      <c r="D98" s="21"/>
      <c r="E98" s="159"/>
      <c r="F98" s="17"/>
      <c r="K98" s="21"/>
      <c r="L98" s="21"/>
      <c r="Q98" s="21">
        <v>97</v>
      </c>
      <c r="R98" s="202" t="s">
        <v>197</v>
      </c>
      <c r="S98" s="203">
        <v>167524751</v>
      </c>
      <c r="T98" s="199" t="s">
        <v>1</v>
      </c>
      <c r="U98" s="203" t="s">
        <v>360</v>
      </c>
      <c r="V98" s="205" t="s">
        <v>415</v>
      </c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</row>
    <row r="99" spans="1:50" s="54" customFormat="1" ht="12.75" customHeight="1" x14ac:dyDescent="0.2">
      <c r="A99" s="17"/>
      <c r="B99" s="143" t="s">
        <v>192</v>
      </c>
      <c r="C99" s="33">
        <f>SUM(C80,C82,C84,C93,C95,C97)</f>
        <v>29822.799999999999</v>
      </c>
      <c r="D99" s="21"/>
      <c r="E99" s="158">
        <f>SUM(E80,E82,E84,E93,E95,E97)</f>
        <v>31387.100000000002</v>
      </c>
      <c r="F99" s="17"/>
      <c r="H99" s="21"/>
      <c r="K99" s="21"/>
      <c r="L99" s="21"/>
      <c r="Q99" s="21">
        <v>98</v>
      </c>
      <c r="R99" s="202" t="s">
        <v>199</v>
      </c>
      <c r="S99" s="203">
        <v>152703524</v>
      </c>
      <c r="T99" s="199" t="s">
        <v>1</v>
      </c>
      <c r="U99" s="203" t="s">
        <v>367</v>
      </c>
      <c r="V99" s="205" t="s">
        <v>387</v>
      </c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</row>
    <row r="100" spans="1:50" s="54" customFormat="1" ht="12.75" x14ac:dyDescent="0.2">
      <c r="A100" s="17"/>
      <c r="B100" s="143"/>
      <c r="C100" s="37"/>
      <c r="D100" s="21"/>
      <c r="E100" s="170"/>
      <c r="F100" s="17"/>
      <c r="H100" s="21"/>
      <c r="I100" s="21"/>
      <c r="J100" s="21"/>
      <c r="K100" s="21"/>
      <c r="L100" s="21"/>
      <c r="Q100" s="21">
        <v>99</v>
      </c>
      <c r="R100" s="202" t="s">
        <v>200</v>
      </c>
      <c r="S100" s="203">
        <v>152768582</v>
      </c>
      <c r="T100" s="199" t="s">
        <v>1</v>
      </c>
      <c r="U100" s="203" t="s">
        <v>361</v>
      </c>
      <c r="V100" s="205" t="s">
        <v>387</v>
      </c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</row>
    <row r="101" spans="1:50" ht="14.25" customHeight="1" x14ac:dyDescent="0.2">
      <c r="B101" s="143" t="s">
        <v>195</v>
      </c>
      <c r="C101" s="38" t="str">
        <f>IF(ROUND((C69-C99)/2,1)=0,"Balansas",C69-C99)</f>
        <v>Balansas</v>
      </c>
      <c r="D101" s="21"/>
      <c r="E101" s="171" t="str">
        <f>IF(ROUND((E69-E99)/2,1)=0,"Balansas",E69-E99)</f>
        <v>Balansas</v>
      </c>
      <c r="F101" s="17"/>
      <c r="Q101" s="21">
        <v>100</v>
      </c>
      <c r="R101" s="202" t="s">
        <v>202</v>
      </c>
      <c r="S101" s="203">
        <v>152767676</v>
      </c>
      <c r="T101" s="199" t="s">
        <v>1</v>
      </c>
      <c r="U101" s="203" t="s">
        <v>360</v>
      </c>
      <c r="V101" s="205" t="s">
        <v>387</v>
      </c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</row>
    <row r="102" spans="1:50" s="54" customFormat="1" ht="12.75" x14ac:dyDescent="0.2">
      <c r="A102" s="17"/>
      <c r="B102" s="137"/>
      <c r="C102" s="21"/>
      <c r="D102" s="21"/>
      <c r="E102" s="154"/>
      <c r="F102" s="17"/>
      <c r="H102" s="21"/>
      <c r="I102" s="21"/>
      <c r="J102" s="21"/>
      <c r="K102" s="21"/>
      <c r="L102" s="21"/>
      <c r="M102" s="21"/>
      <c r="N102" s="21"/>
      <c r="O102" s="21"/>
      <c r="P102" s="21"/>
      <c r="Q102" s="21">
        <v>101</v>
      </c>
      <c r="R102" s="202" t="s">
        <v>205</v>
      </c>
      <c r="S102" s="203">
        <v>177390158</v>
      </c>
      <c r="T102" s="199" t="s">
        <v>1</v>
      </c>
      <c r="U102" s="203" t="s">
        <v>367</v>
      </c>
      <c r="V102" s="205" t="s">
        <v>416</v>
      </c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</row>
    <row r="103" spans="1:50" s="54" customFormat="1" ht="12.75" x14ac:dyDescent="0.2">
      <c r="A103" s="17"/>
      <c r="B103" s="172" t="s">
        <v>198</v>
      </c>
      <c r="C103" s="43"/>
      <c r="D103" s="36"/>
      <c r="E103" s="173"/>
      <c r="F103" s="17"/>
      <c r="H103" s="21"/>
      <c r="I103" s="21"/>
      <c r="J103" s="21"/>
      <c r="K103" s="21"/>
      <c r="L103" s="21"/>
      <c r="M103" s="21"/>
      <c r="N103" s="21"/>
      <c r="O103" s="21"/>
      <c r="P103" s="21"/>
      <c r="Q103" s="21">
        <v>102</v>
      </c>
      <c r="R103" s="202" t="s">
        <v>208</v>
      </c>
      <c r="S103" s="203">
        <v>167904337</v>
      </c>
      <c r="T103" s="199" t="s">
        <v>1</v>
      </c>
      <c r="U103" s="203" t="s">
        <v>367</v>
      </c>
      <c r="V103" s="205" t="s">
        <v>377</v>
      </c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</row>
    <row r="104" spans="1:50" s="54" customFormat="1" ht="12.75" x14ac:dyDescent="0.2">
      <c r="A104" s="17"/>
      <c r="B104" s="137"/>
      <c r="C104" s="21"/>
      <c r="D104" s="21"/>
      <c r="E104" s="154"/>
      <c r="F104" s="17"/>
      <c r="H104" s="21"/>
      <c r="I104" s="21"/>
      <c r="J104" s="21"/>
      <c r="K104" s="21"/>
      <c r="L104" s="21"/>
      <c r="M104" s="21"/>
      <c r="N104" s="21"/>
      <c r="O104" s="21"/>
      <c r="P104" s="21"/>
      <c r="Q104" s="21">
        <v>103</v>
      </c>
      <c r="R104" s="202" t="s">
        <v>209</v>
      </c>
      <c r="S104" s="203">
        <v>167909640</v>
      </c>
      <c r="T104" s="199" t="s">
        <v>1</v>
      </c>
      <c r="U104" s="203" t="s">
        <v>361</v>
      </c>
      <c r="V104" s="205" t="s">
        <v>377</v>
      </c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</row>
    <row r="105" spans="1:50" ht="27" customHeight="1" x14ac:dyDescent="0.2">
      <c r="B105" s="140"/>
      <c r="C105" s="217" t="s">
        <v>79</v>
      </c>
      <c r="D105" s="217"/>
      <c r="E105" s="218"/>
      <c r="F105" s="17"/>
      <c r="Q105" s="21">
        <v>104</v>
      </c>
      <c r="R105" s="202" t="s">
        <v>211</v>
      </c>
      <c r="S105" s="203">
        <v>167922698</v>
      </c>
      <c r="T105" s="199" t="s">
        <v>1</v>
      </c>
      <c r="U105" s="203" t="s">
        <v>360</v>
      </c>
      <c r="V105" s="205" t="s">
        <v>377</v>
      </c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</row>
    <row r="106" spans="1:50" ht="27" customHeight="1" thickBot="1" x14ac:dyDescent="0.25">
      <c r="B106" s="138" t="s">
        <v>201</v>
      </c>
      <c r="C106" s="189" t="str">
        <f>C34</f>
        <v>Praėjęs ataskaitinis laikotarpis 2022 m.</v>
      </c>
      <c r="D106" s="24"/>
      <c r="E106" s="190" t="str">
        <f>E34</f>
        <v>Ataskaitinis laikotarpis 2023 m.</v>
      </c>
      <c r="F106" s="17"/>
      <c r="Q106" s="21">
        <v>105</v>
      </c>
      <c r="R106" s="202" t="s">
        <v>212</v>
      </c>
      <c r="S106" s="203">
        <v>167900463</v>
      </c>
      <c r="T106" s="199" t="s">
        <v>10</v>
      </c>
      <c r="U106" s="203" t="s">
        <v>46</v>
      </c>
      <c r="V106" s="205" t="s">
        <v>377</v>
      </c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</row>
    <row r="107" spans="1:50" ht="24" x14ac:dyDescent="0.2">
      <c r="B107" s="174" t="s">
        <v>203</v>
      </c>
      <c r="C107" s="196">
        <v>706.8</v>
      </c>
      <c r="D107" s="36"/>
      <c r="E107" s="197">
        <v>668.5</v>
      </c>
      <c r="F107" s="17"/>
      <c r="H107" s="21" t="s">
        <v>204</v>
      </c>
      <c r="Q107" s="21">
        <v>106</v>
      </c>
      <c r="R107" s="202" t="s">
        <v>213</v>
      </c>
      <c r="S107" s="203">
        <v>152447391</v>
      </c>
      <c r="T107" s="199" t="s">
        <v>1</v>
      </c>
      <c r="U107" s="203" t="s">
        <v>360</v>
      </c>
      <c r="V107" s="205" t="s">
        <v>391</v>
      </c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</row>
    <row r="108" spans="1:50" ht="17.25" customHeight="1" x14ac:dyDescent="0.2">
      <c r="B108" s="174" t="s">
        <v>206</v>
      </c>
      <c r="C108" s="198">
        <v>0</v>
      </c>
      <c r="D108" s="21"/>
      <c r="E108" s="198">
        <v>0</v>
      </c>
      <c r="F108" s="17"/>
      <c r="H108" s="21" t="s">
        <v>207</v>
      </c>
      <c r="Q108" s="21">
        <v>107</v>
      </c>
      <c r="R108" s="202" t="s">
        <v>214</v>
      </c>
      <c r="S108" s="203">
        <v>152409729</v>
      </c>
      <c r="T108" s="199" t="s">
        <v>1</v>
      </c>
      <c r="U108" s="203" t="s">
        <v>367</v>
      </c>
      <c r="V108" s="205" t="s">
        <v>391</v>
      </c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</row>
    <row r="109" spans="1:50" ht="17.25" customHeight="1" x14ac:dyDescent="0.2">
      <c r="B109" s="174" t="s">
        <v>434</v>
      </c>
      <c r="C109" s="198">
        <v>3001.3</v>
      </c>
      <c r="D109" s="21"/>
      <c r="E109" s="9">
        <v>4231.6000000000004</v>
      </c>
      <c r="F109" s="17"/>
      <c r="Q109" s="21">
        <v>108</v>
      </c>
      <c r="R109" s="202" t="s">
        <v>215</v>
      </c>
      <c r="S109" s="203">
        <v>152697886</v>
      </c>
      <c r="T109" s="199" t="s">
        <v>1</v>
      </c>
      <c r="U109" s="203" t="s">
        <v>361</v>
      </c>
      <c r="V109" s="205" t="s">
        <v>391</v>
      </c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</row>
    <row r="110" spans="1:50" ht="24" x14ac:dyDescent="0.2">
      <c r="B110" s="175" t="s">
        <v>210</v>
      </c>
      <c r="C110" s="198">
        <v>0</v>
      </c>
      <c r="D110" s="35"/>
      <c r="E110" s="156">
        <v>0</v>
      </c>
      <c r="F110" s="17"/>
      <c r="Q110" s="21">
        <v>109</v>
      </c>
      <c r="R110" s="202" t="s">
        <v>436</v>
      </c>
      <c r="S110" s="203">
        <v>152492671</v>
      </c>
      <c r="T110" s="199" t="s">
        <v>1</v>
      </c>
      <c r="U110" s="203" t="s">
        <v>367</v>
      </c>
      <c r="V110" s="205" t="s">
        <v>391</v>
      </c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</row>
    <row r="111" spans="1:50" ht="12.75" x14ac:dyDescent="0.2">
      <c r="B111" s="175"/>
      <c r="C111" s="21"/>
      <c r="D111" s="21"/>
      <c r="E111" s="154"/>
      <c r="F111" s="17"/>
      <c r="Q111" s="21">
        <v>110</v>
      </c>
      <c r="R111" s="202" t="s">
        <v>370</v>
      </c>
      <c r="S111" s="203">
        <v>304942928</v>
      </c>
      <c r="T111" s="199" t="s">
        <v>17</v>
      </c>
      <c r="U111" s="203" t="s">
        <v>367</v>
      </c>
      <c r="V111" s="205" t="s">
        <v>391</v>
      </c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</row>
    <row r="112" spans="1:50" ht="27" customHeight="1" thickBot="1" x14ac:dyDescent="0.25">
      <c r="B112" s="138" t="s">
        <v>216</v>
      </c>
      <c r="C112" s="189" t="str">
        <f>C34</f>
        <v>Praėjęs ataskaitinis laikotarpis 2022 m.</v>
      </c>
      <c r="D112" s="24"/>
      <c r="E112" s="190" t="str">
        <f>E34</f>
        <v>Ataskaitinis laikotarpis 2023 m.</v>
      </c>
      <c r="F112" s="17"/>
      <c r="Q112" s="21">
        <v>111</v>
      </c>
      <c r="R112" s="206" t="s">
        <v>371</v>
      </c>
      <c r="S112" s="207">
        <v>147248313</v>
      </c>
      <c r="T112" s="199" t="s">
        <v>10</v>
      </c>
      <c r="U112" s="208" t="s">
        <v>361</v>
      </c>
      <c r="V112" s="205" t="s">
        <v>378</v>
      </c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</row>
    <row r="113" spans="2:50" ht="12.75" x14ac:dyDescent="0.2">
      <c r="B113" s="176" t="s">
        <v>217</v>
      </c>
      <c r="C113" s="47">
        <v>74</v>
      </c>
      <c r="D113" s="115"/>
      <c r="E113" s="177">
        <v>75</v>
      </c>
      <c r="F113" s="17"/>
      <c r="Q113" s="21">
        <v>112</v>
      </c>
      <c r="R113" s="206" t="s">
        <v>372</v>
      </c>
      <c r="S113" s="207">
        <v>147104754</v>
      </c>
      <c r="T113" s="199" t="s">
        <v>1</v>
      </c>
      <c r="U113" s="208" t="s">
        <v>360</v>
      </c>
      <c r="V113" s="205" t="s">
        <v>378</v>
      </c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</row>
    <row r="114" spans="2:50" ht="12.75" x14ac:dyDescent="0.2">
      <c r="B114" s="178" t="s">
        <v>218</v>
      </c>
      <c r="C114" s="48">
        <v>27</v>
      </c>
      <c r="D114" s="35"/>
      <c r="E114" s="156">
        <v>28</v>
      </c>
      <c r="F114" s="17"/>
      <c r="Q114" s="21">
        <v>113</v>
      </c>
      <c r="R114" s="202" t="s">
        <v>219</v>
      </c>
      <c r="S114" s="203">
        <v>247025610</v>
      </c>
      <c r="T114" s="199" t="s">
        <v>10</v>
      </c>
      <c r="U114" s="203" t="s">
        <v>367</v>
      </c>
      <c r="V114" s="205" t="s">
        <v>378</v>
      </c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</row>
    <row r="115" spans="2:50" ht="12.75" x14ac:dyDescent="0.2">
      <c r="B115" s="176" t="s">
        <v>220</v>
      </c>
      <c r="C115" s="48">
        <v>3013.6</v>
      </c>
      <c r="D115" s="21"/>
      <c r="E115" s="168">
        <v>4046.7</v>
      </c>
      <c r="F115" s="17"/>
      <c r="Q115" s="21">
        <v>114</v>
      </c>
      <c r="R115" s="202" t="s">
        <v>221</v>
      </c>
      <c r="S115" s="203">
        <v>147024322</v>
      </c>
      <c r="T115" s="199" t="s">
        <v>1</v>
      </c>
      <c r="U115" s="203" t="s">
        <v>46</v>
      </c>
      <c r="V115" s="205" t="s">
        <v>378</v>
      </c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</row>
    <row r="116" spans="2:50" ht="24.75" thickBot="1" x14ac:dyDescent="0.25">
      <c r="B116" s="179" t="s">
        <v>222</v>
      </c>
      <c r="C116" s="104"/>
      <c r="D116" s="46"/>
      <c r="E116" s="180"/>
      <c r="F116" s="17"/>
      <c r="Q116" s="21">
        <v>115</v>
      </c>
      <c r="R116" s="202" t="s">
        <v>223</v>
      </c>
      <c r="S116" s="203">
        <v>147146714</v>
      </c>
      <c r="T116" s="199" t="s">
        <v>10</v>
      </c>
      <c r="U116" s="203" t="s">
        <v>367</v>
      </c>
      <c r="V116" s="205" t="s">
        <v>378</v>
      </c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</row>
    <row r="117" spans="2:50" ht="13.5" thickBot="1" x14ac:dyDescent="0.25">
      <c r="B117" s="138" t="s">
        <v>224</v>
      </c>
      <c r="C117" s="24"/>
      <c r="D117" s="24"/>
      <c r="E117" s="139"/>
      <c r="F117" s="17"/>
      <c r="Q117" s="21">
        <v>116</v>
      </c>
      <c r="R117" s="202" t="s">
        <v>225</v>
      </c>
      <c r="S117" s="203">
        <v>147026330</v>
      </c>
      <c r="T117" s="199" t="s">
        <v>1</v>
      </c>
      <c r="U117" s="203" t="s">
        <v>367</v>
      </c>
      <c r="V117" s="205" t="s">
        <v>378</v>
      </c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</row>
    <row r="118" spans="2:50" ht="86.25" customHeight="1" x14ac:dyDescent="0.2">
      <c r="B118" s="182" t="s">
        <v>226</v>
      </c>
      <c r="C118" s="252"/>
      <c r="D118" s="252"/>
      <c r="E118" s="253"/>
      <c r="F118" s="17"/>
      <c r="Q118" s="21">
        <v>117</v>
      </c>
      <c r="R118" s="202" t="s">
        <v>227</v>
      </c>
      <c r="S118" s="203">
        <v>247737020</v>
      </c>
      <c r="T118" s="199" t="s">
        <v>1</v>
      </c>
      <c r="U118" s="203" t="s">
        <v>367</v>
      </c>
      <c r="V118" s="205" t="s">
        <v>378</v>
      </c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</row>
    <row r="119" spans="2:50" ht="14.25" customHeight="1" thickBot="1" x14ac:dyDescent="0.25">
      <c r="B119" s="191"/>
      <c r="C119" s="40"/>
      <c r="D119" s="40"/>
      <c r="E119" s="192"/>
      <c r="F119" s="17"/>
      <c r="Q119" s="21">
        <v>118</v>
      </c>
      <c r="R119" s="202" t="s">
        <v>228</v>
      </c>
      <c r="S119" s="203">
        <v>147146333</v>
      </c>
      <c r="T119" s="199" t="s">
        <v>1</v>
      </c>
      <c r="U119" s="203" t="s">
        <v>367</v>
      </c>
      <c r="V119" s="205" t="s">
        <v>378</v>
      </c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</row>
    <row r="120" spans="2:50" ht="12.75" x14ac:dyDescent="0.2">
      <c r="B120" s="181"/>
      <c r="C120" s="21"/>
      <c r="D120" s="21"/>
      <c r="E120" s="154"/>
      <c r="F120" s="17"/>
      <c r="Q120" s="21">
        <v>119</v>
      </c>
      <c r="R120" s="206" t="s">
        <v>229</v>
      </c>
      <c r="S120" s="207">
        <v>300127004</v>
      </c>
      <c r="T120" s="199" t="s">
        <v>1</v>
      </c>
      <c r="U120" s="208" t="s">
        <v>362</v>
      </c>
      <c r="V120" s="205" t="s">
        <v>378</v>
      </c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</row>
    <row r="121" spans="2:50" ht="23.25" hidden="1" customHeight="1" x14ac:dyDescent="0.2">
      <c r="B121" s="137"/>
      <c r="C121" s="21"/>
      <c r="D121" s="21"/>
      <c r="E121" s="154"/>
      <c r="F121" s="17"/>
      <c r="Q121" s="21">
        <v>120</v>
      </c>
      <c r="R121" s="202" t="s">
        <v>232</v>
      </c>
      <c r="S121" s="203">
        <v>169236961</v>
      </c>
      <c r="T121" s="199" t="s">
        <v>1</v>
      </c>
      <c r="U121" s="203" t="s">
        <v>360</v>
      </c>
      <c r="V121" s="205" t="s">
        <v>417</v>
      </c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</row>
    <row r="122" spans="2:50" ht="12" customHeight="1" x14ac:dyDescent="0.2">
      <c r="B122" s="122" t="s">
        <v>231</v>
      </c>
      <c r="C122" s="70"/>
      <c r="D122" s="70"/>
      <c r="E122" s="183"/>
      <c r="F122" s="17"/>
      <c r="Q122" s="21">
        <v>121</v>
      </c>
      <c r="R122" s="202" t="s">
        <v>234</v>
      </c>
      <c r="S122" s="203">
        <v>169139957</v>
      </c>
      <c r="T122" s="199" t="s">
        <v>1</v>
      </c>
      <c r="U122" s="203" t="s">
        <v>46</v>
      </c>
      <c r="V122" s="205" t="s">
        <v>417</v>
      </c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</row>
    <row r="123" spans="2:50" ht="15" customHeight="1" x14ac:dyDescent="0.2">
      <c r="B123" s="137" t="s">
        <v>233</v>
      </c>
      <c r="C123" s="258">
        <v>45414</v>
      </c>
      <c r="D123" s="258"/>
      <c r="E123" s="259"/>
      <c r="F123" s="17"/>
      <c r="Q123" s="21">
        <v>122</v>
      </c>
      <c r="R123" s="202" t="s">
        <v>236</v>
      </c>
      <c r="S123" s="203">
        <v>169167554</v>
      </c>
      <c r="T123" s="199" t="s">
        <v>1</v>
      </c>
      <c r="U123" s="203" t="s">
        <v>367</v>
      </c>
      <c r="V123" s="205" t="s">
        <v>417</v>
      </c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</row>
    <row r="124" spans="2:50" ht="16.5" customHeight="1" x14ac:dyDescent="0.2">
      <c r="B124" s="137" t="s">
        <v>235</v>
      </c>
      <c r="C124" s="260" t="s">
        <v>444</v>
      </c>
      <c r="D124" s="260"/>
      <c r="E124" s="261"/>
      <c r="F124" s="17"/>
      <c r="Q124" s="21">
        <v>123</v>
      </c>
      <c r="R124" s="202" t="s">
        <v>238</v>
      </c>
      <c r="S124" s="203">
        <v>169176222</v>
      </c>
      <c r="T124" s="199" t="s">
        <v>1</v>
      </c>
      <c r="U124" s="203" t="s">
        <v>367</v>
      </c>
      <c r="V124" s="205" t="s">
        <v>417</v>
      </c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</row>
    <row r="125" spans="2:50" ht="15" customHeight="1" x14ac:dyDescent="0.2">
      <c r="B125" s="184" t="s">
        <v>237</v>
      </c>
      <c r="C125" s="248"/>
      <c r="D125" s="248"/>
      <c r="E125" s="249"/>
      <c r="F125" s="17"/>
      <c r="Q125" s="21">
        <v>124</v>
      </c>
      <c r="R125" s="202" t="s">
        <v>240</v>
      </c>
      <c r="S125" s="203">
        <v>271042320</v>
      </c>
      <c r="T125" s="199" t="s">
        <v>17</v>
      </c>
      <c r="U125" s="203" t="s">
        <v>367</v>
      </c>
      <c r="V125" s="205" t="s">
        <v>418</v>
      </c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</row>
    <row r="126" spans="2:50" ht="29.25" customHeight="1" x14ac:dyDescent="0.2">
      <c r="B126" s="185" t="s">
        <v>239</v>
      </c>
      <c r="C126" s="250"/>
      <c r="D126" s="250"/>
      <c r="E126" s="251"/>
      <c r="F126" s="17"/>
      <c r="Q126" s="21">
        <v>125</v>
      </c>
      <c r="R126" s="202" t="s">
        <v>241</v>
      </c>
      <c r="S126" s="203">
        <v>269814430</v>
      </c>
      <c r="T126" s="199" t="s">
        <v>1</v>
      </c>
      <c r="U126" s="203" t="s">
        <v>46</v>
      </c>
      <c r="V126" s="205" t="s">
        <v>418</v>
      </c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</row>
    <row r="127" spans="2:50" ht="13.5" thickBot="1" x14ac:dyDescent="0.25">
      <c r="B127" s="186"/>
      <c r="C127" s="187"/>
      <c r="D127" s="187"/>
      <c r="E127" s="188"/>
      <c r="F127" s="17"/>
      <c r="Q127" s="21">
        <v>126</v>
      </c>
      <c r="R127" s="202" t="s">
        <v>242</v>
      </c>
      <c r="S127" s="203">
        <v>170535455</v>
      </c>
      <c r="T127" s="199" t="s">
        <v>1</v>
      </c>
      <c r="U127" s="203" t="s">
        <v>361</v>
      </c>
      <c r="V127" s="205" t="s">
        <v>418</v>
      </c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</row>
    <row r="128" spans="2:50" ht="12.75" x14ac:dyDescent="0.2">
      <c r="F128" s="17"/>
      <c r="G128" s="17"/>
      <c r="Q128" s="21">
        <v>127</v>
      </c>
      <c r="R128" s="202" t="s">
        <v>243</v>
      </c>
      <c r="S128" s="203">
        <v>169845485</v>
      </c>
      <c r="T128" s="199" t="s">
        <v>1</v>
      </c>
      <c r="U128" s="203" t="s">
        <v>360</v>
      </c>
      <c r="V128" s="205" t="s">
        <v>418</v>
      </c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</row>
    <row r="129" spans="6:51" ht="12.75" x14ac:dyDescent="0.2">
      <c r="F129" s="17"/>
      <c r="G129" s="17"/>
      <c r="Q129" s="21">
        <v>128</v>
      </c>
      <c r="R129" s="202" t="s">
        <v>437</v>
      </c>
      <c r="S129" s="203">
        <v>170759250</v>
      </c>
      <c r="T129" s="199" t="s">
        <v>1</v>
      </c>
      <c r="U129" s="203" t="s">
        <v>361</v>
      </c>
      <c r="V129" s="205" t="s">
        <v>379</v>
      </c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</row>
    <row r="130" spans="6:51" ht="12.75" x14ac:dyDescent="0.2">
      <c r="F130" s="17"/>
      <c r="G130" s="17"/>
      <c r="Q130" s="21">
        <v>129</v>
      </c>
      <c r="R130" s="202" t="s">
        <v>244</v>
      </c>
      <c r="S130" s="203">
        <v>170639781</v>
      </c>
      <c r="T130" s="199" t="s">
        <v>1</v>
      </c>
      <c r="U130" s="203" t="s">
        <v>360</v>
      </c>
      <c r="V130" s="205" t="s">
        <v>379</v>
      </c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</row>
    <row r="131" spans="6:51" ht="12.75" x14ac:dyDescent="0.2">
      <c r="F131" s="17"/>
      <c r="G131" s="17"/>
      <c r="H131" s="17"/>
      <c r="I131" s="17"/>
      <c r="J131" s="17"/>
      <c r="K131" s="17"/>
      <c r="Q131" s="21">
        <v>130</v>
      </c>
      <c r="R131" s="202" t="s">
        <v>245</v>
      </c>
      <c r="S131" s="203">
        <v>170609076</v>
      </c>
      <c r="T131" s="199" t="s">
        <v>1</v>
      </c>
      <c r="U131" s="203" t="s">
        <v>367</v>
      </c>
      <c r="V131" s="205" t="s">
        <v>379</v>
      </c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</row>
    <row r="132" spans="6:51" ht="12.75" x14ac:dyDescent="0.2"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21">
        <v>131</v>
      </c>
      <c r="R132" s="202" t="s">
        <v>438</v>
      </c>
      <c r="S132" s="203">
        <v>271278580</v>
      </c>
      <c r="T132" s="199" t="s">
        <v>1</v>
      </c>
      <c r="U132" s="203" t="s">
        <v>46</v>
      </c>
      <c r="V132" s="205" t="s">
        <v>419</v>
      </c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</row>
    <row r="133" spans="6:51" ht="12.75" x14ac:dyDescent="0.2"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21">
        <v>132</v>
      </c>
      <c r="R133" s="202" t="s">
        <v>246</v>
      </c>
      <c r="S133" s="203">
        <v>171444859</v>
      </c>
      <c r="T133" s="199" t="s">
        <v>1</v>
      </c>
      <c r="U133" s="203" t="s">
        <v>361</v>
      </c>
      <c r="V133" s="205" t="s">
        <v>419</v>
      </c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</row>
    <row r="134" spans="6:51" ht="12.75" x14ac:dyDescent="0.2">
      <c r="F134" s="17"/>
      <c r="G134" s="17"/>
      <c r="L134" s="17"/>
      <c r="M134" s="17"/>
      <c r="N134" s="17"/>
      <c r="O134" s="17"/>
      <c r="P134" s="17"/>
      <c r="Q134" s="21">
        <v>133</v>
      </c>
      <c r="R134" s="202" t="s">
        <v>247</v>
      </c>
      <c r="S134" s="203">
        <v>171265176</v>
      </c>
      <c r="T134" s="199" t="s">
        <v>1</v>
      </c>
      <c r="U134" s="203" t="s">
        <v>360</v>
      </c>
      <c r="V134" s="205" t="s">
        <v>419</v>
      </c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</row>
    <row r="135" spans="6:51" ht="12.75" x14ac:dyDescent="0.2">
      <c r="F135" s="17"/>
      <c r="G135" s="17"/>
      <c r="Q135" s="21">
        <v>134</v>
      </c>
      <c r="R135" s="202" t="s">
        <v>248</v>
      </c>
      <c r="S135" s="203">
        <v>172412113</v>
      </c>
      <c r="T135" s="199" t="s">
        <v>1</v>
      </c>
      <c r="U135" s="203" t="s">
        <v>361</v>
      </c>
      <c r="V135" s="205" t="s">
        <v>420</v>
      </c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</row>
    <row r="136" spans="6:51" ht="12.75" x14ac:dyDescent="0.2">
      <c r="F136" s="17"/>
      <c r="G136" s="17"/>
      <c r="Q136" s="21">
        <v>135</v>
      </c>
      <c r="R136" s="202" t="s">
        <v>249</v>
      </c>
      <c r="S136" s="203">
        <v>172380181</v>
      </c>
      <c r="T136" s="199" t="s">
        <v>1</v>
      </c>
      <c r="U136" s="203" t="s">
        <v>360</v>
      </c>
      <c r="V136" s="205" t="s">
        <v>420</v>
      </c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</row>
    <row r="137" spans="6:51" ht="12.75" x14ac:dyDescent="0.2">
      <c r="F137" s="17"/>
      <c r="G137" s="17"/>
      <c r="Q137" s="21">
        <v>136</v>
      </c>
      <c r="R137" s="202" t="s">
        <v>250</v>
      </c>
      <c r="S137" s="203">
        <v>172247665</v>
      </c>
      <c r="T137" s="199" t="s">
        <v>1</v>
      </c>
      <c r="U137" s="203" t="s">
        <v>46</v>
      </c>
      <c r="V137" s="205" t="s">
        <v>420</v>
      </c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</row>
    <row r="138" spans="6:51" ht="12.75" x14ac:dyDescent="0.2">
      <c r="F138" s="17"/>
      <c r="G138" s="17"/>
      <c r="Q138" s="21">
        <v>137</v>
      </c>
      <c r="R138" s="202" t="s">
        <v>251</v>
      </c>
      <c r="S138" s="203">
        <v>172208281</v>
      </c>
      <c r="T138" s="199" t="s">
        <v>1</v>
      </c>
      <c r="U138" s="203" t="s">
        <v>367</v>
      </c>
      <c r="V138" s="205" t="s">
        <v>420</v>
      </c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</row>
    <row r="139" spans="6:51" ht="12.75" x14ac:dyDescent="0.2">
      <c r="F139" s="17"/>
      <c r="G139" s="17"/>
      <c r="Q139" s="21">
        <v>138</v>
      </c>
      <c r="R139" s="202" t="s">
        <v>252</v>
      </c>
      <c r="S139" s="203">
        <v>171668992</v>
      </c>
      <c r="T139" s="199" t="s">
        <v>1</v>
      </c>
      <c r="U139" s="203" t="s">
        <v>367</v>
      </c>
      <c r="V139" s="205" t="s">
        <v>421</v>
      </c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</row>
    <row r="140" spans="6:51" ht="12.75" x14ac:dyDescent="0.2">
      <c r="F140" s="17"/>
      <c r="G140" s="17"/>
      <c r="Q140" s="21">
        <v>139</v>
      </c>
      <c r="R140" s="202" t="s">
        <v>253</v>
      </c>
      <c r="S140" s="203">
        <v>173741535</v>
      </c>
      <c r="T140" s="199" t="s">
        <v>1</v>
      </c>
      <c r="U140" s="203" t="s">
        <v>360</v>
      </c>
      <c r="V140" s="205" t="s">
        <v>380</v>
      </c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</row>
    <row r="141" spans="6:51" ht="12.75" x14ac:dyDescent="0.2">
      <c r="F141" s="17"/>
      <c r="G141" s="17"/>
      <c r="H141" s="17"/>
      <c r="I141" s="17"/>
      <c r="J141" s="17"/>
      <c r="K141" s="17"/>
      <c r="Q141" s="21">
        <v>140</v>
      </c>
      <c r="R141" s="202" t="s">
        <v>254</v>
      </c>
      <c r="S141" s="203">
        <v>173053453</v>
      </c>
      <c r="T141" s="199" t="s">
        <v>1</v>
      </c>
      <c r="U141" s="203" t="s">
        <v>46</v>
      </c>
      <c r="V141" s="205" t="s">
        <v>380</v>
      </c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</row>
    <row r="142" spans="6:51" ht="12.75" x14ac:dyDescent="0.2"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21">
        <v>141</v>
      </c>
      <c r="R142" s="202" t="s">
        <v>255</v>
      </c>
      <c r="S142" s="203">
        <v>173000664</v>
      </c>
      <c r="T142" s="199" t="s">
        <v>10</v>
      </c>
      <c r="U142" s="212" t="s">
        <v>367</v>
      </c>
      <c r="V142" s="205" t="s">
        <v>380</v>
      </c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</row>
    <row r="143" spans="6:51" ht="12.75" x14ac:dyDescent="0.2"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21">
        <v>142</v>
      </c>
      <c r="R143" s="202" t="s">
        <v>256</v>
      </c>
      <c r="S143" s="203">
        <v>273889830</v>
      </c>
      <c r="T143" s="199" t="s">
        <v>1</v>
      </c>
      <c r="U143" s="203" t="s">
        <v>361</v>
      </c>
      <c r="V143" s="205" t="s">
        <v>422</v>
      </c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</row>
    <row r="144" spans="6:51" ht="12.75" x14ac:dyDescent="0.2"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21">
        <v>143</v>
      </c>
      <c r="R144" s="202" t="s">
        <v>257</v>
      </c>
      <c r="S144" s="203">
        <v>173820527</v>
      </c>
      <c r="T144" s="199" t="s">
        <v>1</v>
      </c>
      <c r="U144" s="203" t="s">
        <v>360</v>
      </c>
      <c r="V144" s="205" t="s">
        <v>422</v>
      </c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</row>
    <row r="145" spans="6:51" ht="12.75" x14ac:dyDescent="0.2">
      <c r="F145" s="17"/>
      <c r="G145" s="17"/>
      <c r="L145" s="17"/>
      <c r="M145" s="17"/>
      <c r="N145" s="17"/>
      <c r="O145" s="17"/>
      <c r="P145" s="17"/>
      <c r="Q145" s="21">
        <v>144</v>
      </c>
      <c r="R145" s="202" t="s">
        <v>258</v>
      </c>
      <c r="S145" s="203">
        <v>173935878</v>
      </c>
      <c r="T145" s="199" t="s">
        <v>1</v>
      </c>
      <c r="U145" s="203" t="s">
        <v>46</v>
      </c>
      <c r="V145" s="205" t="s">
        <v>422</v>
      </c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</row>
    <row r="146" spans="6:51" ht="12.75" x14ac:dyDescent="0.2">
      <c r="F146" s="17"/>
      <c r="G146" s="17"/>
      <c r="Q146" s="21">
        <v>145</v>
      </c>
      <c r="R146" s="202" t="s">
        <v>259</v>
      </c>
      <c r="S146" s="203">
        <v>174409393</v>
      </c>
      <c r="T146" s="199" t="s">
        <v>1</v>
      </c>
      <c r="U146" s="203" t="s">
        <v>361</v>
      </c>
      <c r="V146" s="205" t="s">
        <v>423</v>
      </c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</row>
    <row r="147" spans="6:51" ht="12.75" x14ac:dyDescent="0.2">
      <c r="F147" s="17"/>
      <c r="G147" s="17"/>
      <c r="Q147" s="21">
        <v>146</v>
      </c>
      <c r="R147" s="202" t="s">
        <v>260</v>
      </c>
      <c r="S147" s="203">
        <v>174264880</v>
      </c>
      <c r="T147" s="199" t="s">
        <v>1</v>
      </c>
      <c r="U147" s="203" t="s">
        <v>360</v>
      </c>
      <c r="V147" s="205" t="s">
        <v>423</v>
      </c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</row>
    <row r="148" spans="6:51" ht="12.75" x14ac:dyDescent="0.2">
      <c r="F148" s="17"/>
      <c r="G148" s="17"/>
      <c r="Q148" s="21">
        <v>147</v>
      </c>
      <c r="R148" s="202" t="s">
        <v>261</v>
      </c>
      <c r="S148" s="203">
        <v>174273897</v>
      </c>
      <c r="T148" s="199" t="s">
        <v>1</v>
      </c>
      <c r="U148" s="203" t="s">
        <v>46</v>
      </c>
      <c r="V148" s="205" t="s">
        <v>423</v>
      </c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</row>
    <row r="149" spans="6:51" ht="12.75" x14ac:dyDescent="0.2">
      <c r="F149" s="17"/>
      <c r="G149" s="17"/>
      <c r="Q149" s="21">
        <v>148</v>
      </c>
      <c r="R149" s="202" t="s">
        <v>262</v>
      </c>
      <c r="S149" s="203">
        <v>174206197</v>
      </c>
      <c r="T149" s="199" t="s">
        <v>1</v>
      </c>
      <c r="U149" s="203" t="s">
        <v>367</v>
      </c>
      <c r="V149" s="205" t="s">
        <v>423</v>
      </c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</row>
    <row r="150" spans="6:51" ht="12.75" x14ac:dyDescent="0.2">
      <c r="F150" s="17"/>
      <c r="G150" s="17"/>
      <c r="Q150" s="21">
        <v>149</v>
      </c>
      <c r="R150" s="202" t="s">
        <v>263</v>
      </c>
      <c r="S150" s="203">
        <v>174919318</v>
      </c>
      <c r="T150" s="199" t="s">
        <v>1</v>
      </c>
      <c r="U150" s="203" t="s">
        <v>46</v>
      </c>
      <c r="V150" s="205" t="s">
        <v>399</v>
      </c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</row>
    <row r="151" spans="6:51" ht="12.75" x14ac:dyDescent="0.2">
      <c r="F151" s="17"/>
      <c r="G151" s="17"/>
      <c r="Q151" s="21">
        <v>150</v>
      </c>
      <c r="R151" s="202" t="s">
        <v>264</v>
      </c>
      <c r="S151" s="203">
        <v>174992914</v>
      </c>
      <c r="T151" s="199" t="s">
        <v>1</v>
      </c>
      <c r="U151" s="203" t="s">
        <v>367</v>
      </c>
      <c r="V151" s="205" t="s">
        <v>399</v>
      </c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</row>
    <row r="152" spans="6:51" ht="12.75" x14ac:dyDescent="0.2">
      <c r="F152" s="17"/>
      <c r="G152" s="17"/>
      <c r="Q152" s="21">
        <v>151</v>
      </c>
      <c r="R152" s="202" t="s">
        <v>265</v>
      </c>
      <c r="S152" s="203">
        <v>174907725</v>
      </c>
      <c r="T152" s="199" t="s">
        <v>1</v>
      </c>
      <c r="U152" s="203" t="s">
        <v>367</v>
      </c>
      <c r="V152" s="205" t="s">
        <v>399</v>
      </c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</row>
    <row r="153" spans="6:51" ht="12.75" x14ac:dyDescent="0.2">
      <c r="F153" s="17"/>
      <c r="G153" s="17"/>
      <c r="Q153" s="21">
        <v>152</v>
      </c>
      <c r="R153" s="202" t="s">
        <v>266</v>
      </c>
      <c r="S153" s="203">
        <v>174976486</v>
      </c>
      <c r="T153" s="199" t="s">
        <v>1</v>
      </c>
      <c r="U153" s="203" t="s">
        <v>361</v>
      </c>
      <c r="V153" s="205" t="s">
        <v>399</v>
      </c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</row>
    <row r="154" spans="6:51" ht="12.75" x14ac:dyDescent="0.2">
      <c r="F154" s="17"/>
      <c r="G154" s="17"/>
      <c r="Q154" s="21">
        <v>153</v>
      </c>
      <c r="R154" s="202" t="s">
        <v>267</v>
      </c>
      <c r="S154" s="203">
        <v>144133366</v>
      </c>
      <c r="T154" s="199" t="s">
        <v>1</v>
      </c>
      <c r="U154" s="203" t="s">
        <v>360</v>
      </c>
      <c r="V154" s="205" t="s">
        <v>381</v>
      </c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</row>
    <row r="155" spans="6:51" ht="12.75" x14ac:dyDescent="0.2">
      <c r="F155" s="17"/>
      <c r="G155" s="17"/>
      <c r="Q155" s="21">
        <v>154</v>
      </c>
      <c r="R155" s="202" t="s">
        <v>268</v>
      </c>
      <c r="S155" s="203">
        <v>144127993</v>
      </c>
      <c r="T155" s="199" t="s">
        <v>1</v>
      </c>
      <c r="U155" s="203" t="s">
        <v>46</v>
      </c>
      <c r="V155" s="205" t="s">
        <v>381</v>
      </c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</row>
    <row r="156" spans="6:51" ht="12.75" x14ac:dyDescent="0.2">
      <c r="F156" s="17"/>
      <c r="G156" s="17"/>
      <c r="Q156" s="21">
        <v>155</v>
      </c>
      <c r="R156" s="206" t="s">
        <v>269</v>
      </c>
      <c r="S156" s="207">
        <v>245358580</v>
      </c>
      <c r="T156" s="199" t="s">
        <v>10</v>
      </c>
      <c r="U156" s="208" t="s">
        <v>361</v>
      </c>
      <c r="V156" s="205" t="s">
        <v>381</v>
      </c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</row>
    <row r="157" spans="6:51" ht="12.75" x14ac:dyDescent="0.2">
      <c r="F157" s="17"/>
      <c r="G157" s="17"/>
      <c r="Q157" s="21">
        <v>156</v>
      </c>
      <c r="R157" s="202" t="s">
        <v>270</v>
      </c>
      <c r="S157" s="203">
        <v>144129510</v>
      </c>
      <c r="T157" s="199" t="s">
        <v>1</v>
      </c>
      <c r="U157" s="203" t="s">
        <v>367</v>
      </c>
      <c r="V157" s="205" t="s">
        <v>381</v>
      </c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</row>
    <row r="158" spans="6:51" ht="12.75" x14ac:dyDescent="0.2">
      <c r="F158" s="17"/>
      <c r="G158" s="17"/>
      <c r="Q158" s="21">
        <v>157</v>
      </c>
      <c r="R158" s="202" t="s">
        <v>271</v>
      </c>
      <c r="S158" s="203">
        <v>145827646</v>
      </c>
      <c r="T158" s="199" t="s">
        <v>1</v>
      </c>
      <c r="U158" s="203" t="s">
        <v>367</v>
      </c>
      <c r="V158" s="205" t="s">
        <v>381</v>
      </c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</row>
    <row r="159" spans="6:51" ht="12.75" x14ac:dyDescent="0.2">
      <c r="F159" s="17"/>
      <c r="G159" s="17"/>
      <c r="Q159" s="21">
        <v>158</v>
      </c>
      <c r="R159" s="202" t="s">
        <v>272</v>
      </c>
      <c r="S159" s="203">
        <v>145907544</v>
      </c>
      <c r="T159" s="199" t="s">
        <v>17</v>
      </c>
      <c r="U159" s="203" t="s">
        <v>367</v>
      </c>
      <c r="V159" s="205" t="s">
        <v>381</v>
      </c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</row>
    <row r="160" spans="6:51" ht="12.75" x14ac:dyDescent="0.2">
      <c r="F160" s="17"/>
      <c r="G160" s="17"/>
      <c r="Q160" s="21">
        <v>159</v>
      </c>
      <c r="R160" s="202" t="s">
        <v>273</v>
      </c>
      <c r="S160" s="203">
        <v>175606358</v>
      </c>
      <c r="T160" s="199" t="s">
        <v>1</v>
      </c>
      <c r="U160" s="213" t="s">
        <v>367</v>
      </c>
      <c r="V160" s="205" t="s">
        <v>412</v>
      </c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</row>
    <row r="161" spans="6:51" ht="12.75" x14ac:dyDescent="0.2">
      <c r="F161" s="17"/>
      <c r="G161" s="17"/>
      <c r="Q161" s="21">
        <v>160</v>
      </c>
      <c r="R161" s="202" t="s">
        <v>230</v>
      </c>
      <c r="S161" s="203">
        <v>301507301</v>
      </c>
      <c r="T161" s="199" t="s">
        <v>1</v>
      </c>
      <c r="U161" s="213" t="s">
        <v>360</v>
      </c>
      <c r="V161" s="205" t="s">
        <v>412</v>
      </c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</row>
    <row r="162" spans="6:51" ht="12.75" x14ac:dyDescent="0.2">
      <c r="F162" s="17"/>
      <c r="G162" s="17"/>
      <c r="Q162" s="21">
        <v>161</v>
      </c>
      <c r="R162" s="202" t="s">
        <v>274</v>
      </c>
      <c r="S162" s="203">
        <v>175700829</v>
      </c>
      <c r="T162" s="199" t="s">
        <v>1</v>
      </c>
      <c r="U162" s="213" t="s">
        <v>46</v>
      </c>
      <c r="V162" s="205" t="s">
        <v>412</v>
      </c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</row>
    <row r="163" spans="6:51" ht="12.75" x14ac:dyDescent="0.2">
      <c r="F163" s="17"/>
      <c r="G163" s="17"/>
      <c r="Q163" s="21">
        <v>162</v>
      </c>
      <c r="R163" s="202" t="s">
        <v>275</v>
      </c>
      <c r="S163" s="203">
        <v>176523470</v>
      </c>
      <c r="T163" s="199" t="s">
        <v>1</v>
      </c>
      <c r="U163" s="203" t="s">
        <v>360</v>
      </c>
      <c r="V163" s="205" t="s">
        <v>402</v>
      </c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</row>
    <row r="164" spans="6:51" ht="12.75" x14ac:dyDescent="0.2">
      <c r="F164" s="17"/>
      <c r="G164" s="17"/>
      <c r="Q164" s="21">
        <v>163</v>
      </c>
      <c r="R164" s="202" t="s">
        <v>276</v>
      </c>
      <c r="S164" s="203">
        <v>176502533</v>
      </c>
      <c r="T164" s="199" t="s">
        <v>1</v>
      </c>
      <c r="U164" s="203" t="s">
        <v>361</v>
      </c>
      <c r="V164" s="205" t="s">
        <v>402</v>
      </c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</row>
    <row r="165" spans="6:51" ht="12.75" x14ac:dyDescent="0.2">
      <c r="F165" s="17"/>
      <c r="G165" s="17"/>
      <c r="Q165" s="21">
        <v>164</v>
      </c>
      <c r="R165" s="202" t="s">
        <v>277</v>
      </c>
      <c r="S165" s="203">
        <v>176523132</v>
      </c>
      <c r="T165" s="199" t="s">
        <v>1</v>
      </c>
      <c r="U165" s="203" t="s">
        <v>46</v>
      </c>
      <c r="V165" s="205" t="s">
        <v>402</v>
      </c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</row>
    <row r="166" spans="6:51" ht="12.75" x14ac:dyDescent="0.2">
      <c r="F166" s="17"/>
      <c r="G166" s="17"/>
      <c r="Q166" s="21">
        <v>165</v>
      </c>
      <c r="R166" s="202" t="s">
        <v>278</v>
      </c>
      <c r="S166" s="203">
        <v>176633027</v>
      </c>
      <c r="T166" s="199" t="s">
        <v>1</v>
      </c>
      <c r="U166" s="203" t="s">
        <v>367</v>
      </c>
      <c r="V166" s="205" t="s">
        <v>402</v>
      </c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</row>
    <row r="167" spans="6:51" ht="12.75" x14ac:dyDescent="0.2">
      <c r="F167" s="17"/>
      <c r="G167" s="17"/>
      <c r="Q167" s="21">
        <v>166</v>
      </c>
      <c r="R167" s="202" t="s">
        <v>279</v>
      </c>
      <c r="S167" s="203">
        <v>177217875</v>
      </c>
      <c r="T167" s="199" t="s">
        <v>1</v>
      </c>
      <c r="U167" s="203" t="s">
        <v>361</v>
      </c>
      <c r="V167" s="205" t="s">
        <v>424</v>
      </c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</row>
    <row r="168" spans="6:51" ht="12.75" x14ac:dyDescent="0.2">
      <c r="F168" s="17"/>
      <c r="G168" s="17"/>
      <c r="Q168" s="21">
        <v>167</v>
      </c>
      <c r="R168" s="202" t="s">
        <v>280</v>
      </c>
      <c r="S168" s="203">
        <v>177059215</v>
      </c>
      <c r="T168" s="199" t="s">
        <v>1</v>
      </c>
      <c r="U168" s="203" t="s">
        <v>360</v>
      </c>
      <c r="V168" s="205" t="s">
        <v>424</v>
      </c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</row>
    <row r="169" spans="6:51" ht="12.75" x14ac:dyDescent="0.2">
      <c r="F169" s="17"/>
      <c r="G169" s="17"/>
      <c r="Q169" s="21">
        <v>168</v>
      </c>
      <c r="R169" s="202" t="s">
        <v>281</v>
      </c>
      <c r="S169" s="203">
        <v>277070440</v>
      </c>
      <c r="T169" s="199" t="s">
        <v>1</v>
      </c>
      <c r="U169" s="203" t="s">
        <v>46</v>
      </c>
      <c r="V169" s="205" t="s">
        <v>424</v>
      </c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</row>
    <row r="170" spans="6:51" ht="12.75" x14ac:dyDescent="0.2">
      <c r="F170" s="17"/>
      <c r="G170" s="17"/>
      <c r="Q170" s="21">
        <v>169</v>
      </c>
      <c r="R170" s="202" t="s">
        <v>282</v>
      </c>
      <c r="S170" s="203">
        <v>278312850</v>
      </c>
      <c r="T170" s="199" t="s">
        <v>1</v>
      </c>
      <c r="U170" s="203" t="s">
        <v>361</v>
      </c>
      <c r="V170" s="205" t="s">
        <v>425</v>
      </c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</row>
    <row r="171" spans="6:51" ht="12.75" x14ac:dyDescent="0.2">
      <c r="F171" s="17"/>
      <c r="G171" s="17"/>
      <c r="Q171" s="21">
        <v>170</v>
      </c>
      <c r="R171" s="202" t="s">
        <v>283</v>
      </c>
      <c r="S171" s="203">
        <v>178230181</v>
      </c>
      <c r="T171" s="199" t="s">
        <v>1</v>
      </c>
      <c r="U171" s="203" t="s">
        <v>360</v>
      </c>
      <c r="V171" s="205" t="s">
        <v>425</v>
      </c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</row>
    <row r="172" spans="6:51" ht="12.75" x14ac:dyDescent="0.2">
      <c r="F172" s="17"/>
      <c r="G172" s="17"/>
      <c r="Q172" s="21">
        <v>171</v>
      </c>
      <c r="R172" s="202" t="s">
        <v>284</v>
      </c>
      <c r="S172" s="203">
        <v>178243638</v>
      </c>
      <c r="T172" s="199" t="s">
        <v>1</v>
      </c>
      <c r="U172" s="203" t="s">
        <v>367</v>
      </c>
      <c r="V172" s="205" t="s">
        <v>425</v>
      </c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</row>
    <row r="173" spans="6:51" ht="12.75" x14ac:dyDescent="0.2">
      <c r="F173" s="17"/>
      <c r="G173" s="17"/>
      <c r="Q173" s="21">
        <v>172</v>
      </c>
      <c r="R173" s="202" t="s">
        <v>285</v>
      </c>
      <c r="S173" s="203">
        <v>178263320</v>
      </c>
      <c r="T173" s="199" t="s">
        <v>1</v>
      </c>
      <c r="U173" s="203" t="s">
        <v>367</v>
      </c>
      <c r="V173" s="205" t="s">
        <v>425</v>
      </c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</row>
    <row r="174" spans="6:51" ht="12.75" x14ac:dyDescent="0.2">
      <c r="F174" s="17"/>
      <c r="G174" s="17"/>
      <c r="H174" s="17"/>
      <c r="I174" s="17"/>
      <c r="J174" s="17"/>
      <c r="Q174" s="21">
        <v>173</v>
      </c>
      <c r="R174" s="202" t="s">
        <v>286</v>
      </c>
      <c r="S174" s="203">
        <v>178242493</v>
      </c>
      <c r="T174" s="199" t="s">
        <v>1</v>
      </c>
      <c r="U174" s="203" t="s">
        <v>46</v>
      </c>
      <c r="V174" s="205" t="s">
        <v>425</v>
      </c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</row>
    <row r="175" spans="6:51" ht="12.75" x14ac:dyDescent="0.2">
      <c r="F175" s="17"/>
      <c r="G175" s="17"/>
      <c r="H175" s="17"/>
      <c r="I175" s="17"/>
      <c r="J175" s="17"/>
      <c r="Q175" s="21">
        <v>174</v>
      </c>
      <c r="R175" s="202" t="s">
        <v>287</v>
      </c>
      <c r="S175" s="203">
        <v>178602767</v>
      </c>
      <c r="T175" s="199" t="s">
        <v>1</v>
      </c>
      <c r="U175" s="203" t="s">
        <v>367</v>
      </c>
      <c r="V175" s="205" t="s">
        <v>390</v>
      </c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</row>
    <row r="176" spans="6:51" ht="12.75" x14ac:dyDescent="0.2">
      <c r="F176" s="17"/>
      <c r="G176" s="17"/>
      <c r="H176" s="17"/>
      <c r="I176" s="17"/>
      <c r="J176" s="17"/>
      <c r="Q176" s="21">
        <v>175</v>
      </c>
      <c r="R176" s="202" t="s">
        <v>288</v>
      </c>
      <c r="S176" s="203">
        <v>178602952</v>
      </c>
      <c r="T176" s="199" t="s">
        <v>1</v>
      </c>
      <c r="U176" s="203" t="s">
        <v>367</v>
      </c>
      <c r="V176" s="205" t="s">
        <v>390</v>
      </c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</row>
    <row r="177" spans="6:51" ht="12.75" x14ac:dyDescent="0.2">
      <c r="F177" s="17"/>
      <c r="G177" s="17"/>
      <c r="H177" s="17"/>
      <c r="I177" s="17"/>
      <c r="J177" s="17"/>
      <c r="Q177" s="21">
        <v>176</v>
      </c>
      <c r="R177" s="202" t="s">
        <v>289</v>
      </c>
      <c r="S177" s="203">
        <v>178997346</v>
      </c>
      <c r="T177" s="199" t="s">
        <v>17</v>
      </c>
      <c r="U177" s="203" t="s">
        <v>367</v>
      </c>
      <c r="V177" s="205" t="s">
        <v>390</v>
      </c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</row>
    <row r="178" spans="6:51" ht="12.75" x14ac:dyDescent="0.2">
      <c r="F178" s="17"/>
      <c r="G178" s="17"/>
      <c r="H178" s="17"/>
      <c r="I178" s="17"/>
      <c r="J178" s="17"/>
      <c r="Q178" s="21">
        <v>177</v>
      </c>
      <c r="R178" s="202" t="s">
        <v>290</v>
      </c>
      <c r="S178" s="203">
        <v>179286788</v>
      </c>
      <c r="T178" s="199" t="s">
        <v>1</v>
      </c>
      <c r="U178" s="203" t="s">
        <v>46</v>
      </c>
      <c r="V178" s="205" t="s">
        <v>398</v>
      </c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</row>
    <row r="179" spans="6:51" ht="12.75" x14ac:dyDescent="0.2">
      <c r="F179" s="17"/>
      <c r="G179" s="17"/>
      <c r="H179" s="17"/>
      <c r="I179" s="17"/>
      <c r="J179" s="17"/>
      <c r="Q179" s="21">
        <v>178</v>
      </c>
      <c r="R179" s="202" t="s">
        <v>291</v>
      </c>
      <c r="S179" s="203">
        <v>179206436</v>
      </c>
      <c r="T179" s="199" t="s">
        <v>1</v>
      </c>
      <c r="U179" s="203" t="s">
        <v>367</v>
      </c>
      <c r="V179" s="205" t="s">
        <v>398</v>
      </c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</row>
    <row r="180" spans="6:51" ht="12.75" x14ac:dyDescent="0.2">
      <c r="F180" s="17"/>
      <c r="G180" s="17"/>
      <c r="H180" s="17"/>
      <c r="I180" s="17"/>
      <c r="J180" s="17"/>
      <c r="Q180" s="21">
        <v>179</v>
      </c>
      <c r="R180" s="202" t="s">
        <v>292</v>
      </c>
      <c r="S180" s="203">
        <v>179249836</v>
      </c>
      <c r="T180" s="199" t="s">
        <v>1</v>
      </c>
      <c r="U180" s="203" t="s">
        <v>360</v>
      </c>
      <c r="V180" s="205" t="s">
        <v>398</v>
      </c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</row>
    <row r="181" spans="6:51" ht="12.75" x14ac:dyDescent="0.2">
      <c r="F181" s="17"/>
      <c r="G181" s="17"/>
      <c r="H181" s="17"/>
      <c r="I181" s="17"/>
      <c r="J181" s="17"/>
      <c r="Q181" s="21">
        <v>180</v>
      </c>
      <c r="R181" s="202" t="s">
        <v>293</v>
      </c>
      <c r="S181" s="203">
        <v>179478621</v>
      </c>
      <c r="T181" s="199" t="s">
        <v>1</v>
      </c>
      <c r="U181" s="203" t="s">
        <v>361</v>
      </c>
      <c r="V181" s="205" t="s">
        <v>398</v>
      </c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</row>
    <row r="182" spans="6:51" ht="12.75" x14ac:dyDescent="0.2">
      <c r="F182" s="17"/>
      <c r="G182" s="17"/>
      <c r="H182" s="17"/>
      <c r="I182" s="17"/>
      <c r="J182" s="17"/>
      <c r="Q182" s="21">
        <v>181</v>
      </c>
      <c r="R182" s="202" t="s">
        <v>294</v>
      </c>
      <c r="S182" s="203">
        <v>179340620</v>
      </c>
      <c r="T182" s="199" t="s">
        <v>1</v>
      </c>
      <c r="U182" s="203" t="s">
        <v>367</v>
      </c>
      <c r="V182" s="205" t="s">
        <v>398</v>
      </c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</row>
    <row r="183" spans="6:51" ht="12.75" x14ac:dyDescent="0.2">
      <c r="F183" s="17"/>
      <c r="G183" s="17"/>
      <c r="H183" s="17"/>
      <c r="I183" s="17"/>
      <c r="J183" s="17"/>
      <c r="Q183" s="21">
        <v>182</v>
      </c>
      <c r="R183" s="206" t="s">
        <v>295</v>
      </c>
      <c r="S183" s="207">
        <v>179901854</v>
      </c>
      <c r="T183" s="199" t="s">
        <v>1</v>
      </c>
      <c r="U183" s="208" t="s">
        <v>362</v>
      </c>
      <c r="V183" s="205" t="s">
        <v>398</v>
      </c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</row>
    <row r="184" spans="6:51" ht="12.75" x14ac:dyDescent="0.2">
      <c r="F184" s="17"/>
      <c r="G184" s="17"/>
      <c r="H184" s="17"/>
      <c r="I184" s="17"/>
      <c r="J184" s="17"/>
      <c r="Q184" s="21">
        <v>183</v>
      </c>
      <c r="R184" s="202" t="s">
        <v>296</v>
      </c>
      <c r="S184" s="203">
        <v>180193231</v>
      </c>
      <c r="T184" s="199" t="s">
        <v>1</v>
      </c>
      <c r="U184" s="203" t="s">
        <v>46</v>
      </c>
      <c r="V184" s="205" t="s">
        <v>394</v>
      </c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</row>
    <row r="185" spans="6:51" ht="12.75" x14ac:dyDescent="0.2">
      <c r="F185" s="17"/>
      <c r="G185" s="17"/>
      <c r="H185" s="17"/>
      <c r="I185" s="17"/>
      <c r="J185" s="17"/>
      <c r="Q185" s="21">
        <v>184</v>
      </c>
      <c r="R185" s="202" t="s">
        <v>297</v>
      </c>
      <c r="S185" s="203">
        <v>180153137</v>
      </c>
      <c r="T185" s="199" t="s">
        <v>1</v>
      </c>
      <c r="U185" s="203" t="s">
        <v>360</v>
      </c>
      <c r="V185" s="205" t="s">
        <v>394</v>
      </c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</row>
    <row r="186" spans="6:51" ht="12.75" x14ac:dyDescent="0.2">
      <c r="F186" s="17"/>
      <c r="G186" s="17"/>
      <c r="H186" s="17"/>
      <c r="I186" s="17"/>
      <c r="J186" s="17"/>
      <c r="Q186" s="21">
        <v>185</v>
      </c>
      <c r="R186" s="202" t="s">
        <v>298</v>
      </c>
      <c r="S186" s="203">
        <v>180373788</v>
      </c>
      <c r="T186" s="199" t="s">
        <v>1</v>
      </c>
      <c r="U186" s="203" t="s">
        <v>361</v>
      </c>
      <c r="V186" s="205" t="s">
        <v>394</v>
      </c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</row>
    <row r="187" spans="6:51" ht="12.75" x14ac:dyDescent="0.2">
      <c r="F187" s="17"/>
      <c r="G187" s="17"/>
      <c r="H187" s="17"/>
      <c r="I187" s="17"/>
      <c r="J187" s="17"/>
      <c r="Q187" s="21">
        <v>186</v>
      </c>
      <c r="R187" s="202" t="s">
        <v>299</v>
      </c>
      <c r="S187" s="203">
        <v>180102018</v>
      </c>
      <c r="T187" s="199" t="s">
        <v>17</v>
      </c>
      <c r="U187" s="203" t="s">
        <v>367</v>
      </c>
      <c r="V187" s="205" t="s">
        <v>394</v>
      </c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</row>
    <row r="188" spans="6:51" ht="12.75" x14ac:dyDescent="0.2">
      <c r="F188" s="17"/>
      <c r="G188" s="17"/>
      <c r="H188" s="17"/>
      <c r="I188" s="17"/>
      <c r="J188" s="17"/>
      <c r="Q188" s="21">
        <v>187</v>
      </c>
      <c r="R188" s="202" t="s">
        <v>300</v>
      </c>
      <c r="S188" s="203">
        <v>181121797</v>
      </c>
      <c r="T188" s="199" t="s">
        <v>1</v>
      </c>
      <c r="U188" s="203" t="s">
        <v>361</v>
      </c>
      <c r="V188" s="205" t="s">
        <v>426</v>
      </c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</row>
    <row r="189" spans="6:51" ht="12.75" x14ac:dyDescent="0.2">
      <c r="F189" s="17"/>
      <c r="G189" s="17"/>
      <c r="H189" s="17"/>
      <c r="I189" s="17"/>
      <c r="J189" s="17"/>
      <c r="Q189" s="21">
        <v>188</v>
      </c>
      <c r="R189" s="202" t="s">
        <v>301</v>
      </c>
      <c r="S189" s="203">
        <v>281523640</v>
      </c>
      <c r="T189" s="199" t="s">
        <v>1</v>
      </c>
      <c r="U189" s="203" t="s">
        <v>360</v>
      </c>
      <c r="V189" s="205" t="s">
        <v>426</v>
      </c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</row>
    <row r="190" spans="6:51" ht="12.75" x14ac:dyDescent="0.2">
      <c r="F190" s="17"/>
      <c r="G190" s="17"/>
      <c r="H190" s="17"/>
      <c r="I190" s="17"/>
      <c r="J190" s="17"/>
      <c r="Q190" s="21">
        <v>189</v>
      </c>
      <c r="R190" s="202" t="s">
        <v>302</v>
      </c>
      <c r="S190" s="203">
        <v>181522014</v>
      </c>
      <c r="T190" s="199" t="s">
        <v>1</v>
      </c>
      <c r="U190" s="203" t="s">
        <v>367</v>
      </c>
      <c r="V190" s="205" t="s">
        <v>426</v>
      </c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</row>
    <row r="191" spans="6:51" ht="12.75" x14ac:dyDescent="0.2">
      <c r="F191" s="17"/>
      <c r="G191" s="17"/>
      <c r="H191" s="17"/>
      <c r="I191" s="17"/>
      <c r="J191" s="17"/>
      <c r="Q191" s="21">
        <v>190</v>
      </c>
      <c r="R191" s="202" t="s">
        <v>303</v>
      </c>
      <c r="S191" s="203">
        <v>182770817</v>
      </c>
      <c r="T191" s="199" t="s">
        <v>1</v>
      </c>
      <c r="U191" s="203" t="s">
        <v>46</v>
      </c>
      <c r="V191" s="205" t="s">
        <v>427</v>
      </c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</row>
    <row r="192" spans="6:51" ht="12.75" x14ac:dyDescent="0.2">
      <c r="F192" s="17"/>
      <c r="G192" s="17"/>
      <c r="H192" s="17"/>
      <c r="I192" s="17"/>
      <c r="J192" s="17"/>
      <c r="Q192" s="21">
        <v>191</v>
      </c>
      <c r="R192" s="202" t="s">
        <v>304</v>
      </c>
      <c r="S192" s="203">
        <v>182701785</v>
      </c>
      <c r="T192" s="199" t="s">
        <v>1</v>
      </c>
      <c r="U192" s="203" t="s">
        <v>367</v>
      </c>
      <c r="V192" s="205" t="s">
        <v>427</v>
      </c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</row>
    <row r="193" spans="6:51" ht="12.75" x14ac:dyDescent="0.2">
      <c r="F193" s="17"/>
      <c r="G193" s="17"/>
      <c r="H193" s="17"/>
      <c r="I193" s="17"/>
      <c r="J193" s="17"/>
      <c r="Q193" s="21">
        <v>192</v>
      </c>
      <c r="R193" s="202" t="s">
        <v>305</v>
      </c>
      <c r="S193" s="203">
        <v>182714850</v>
      </c>
      <c r="T193" s="199" t="s">
        <v>1</v>
      </c>
      <c r="U193" s="203" t="s">
        <v>361</v>
      </c>
      <c r="V193" s="205" t="s">
        <v>427</v>
      </c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</row>
    <row r="194" spans="6:51" ht="12.75" x14ac:dyDescent="0.2">
      <c r="F194" s="17"/>
      <c r="G194" s="17"/>
      <c r="H194" s="17"/>
      <c r="I194" s="17"/>
      <c r="J194" s="17"/>
      <c r="Q194" s="21">
        <v>193</v>
      </c>
      <c r="R194" s="202" t="s">
        <v>306</v>
      </c>
      <c r="S194" s="203">
        <v>182743364</v>
      </c>
      <c r="T194" s="199" t="s">
        <v>1</v>
      </c>
      <c r="U194" s="203" t="s">
        <v>360</v>
      </c>
      <c r="V194" s="205" t="s">
        <v>427</v>
      </c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</row>
    <row r="195" spans="6:51" ht="12.75" x14ac:dyDescent="0.2">
      <c r="F195" s="17"/>
      <c r="G195" s="17"/>
      <c r="H195" s="17"/>
      <c r="I195" s="17"/>
      <c r="J195" s="17"/>
      <c r="Q195" s="21">
        <v>194</v>
      </c>
      <c r="R195" s="202" t="s">
        <v>307</v>
      </c>
      <c r="S195" s="203">
        <v>183843314</v>
      </c>
      <c r="T195" s="199" t="s">
        <v>1</v>
      </c>
      <c r="U195" s="203" t="s">
        <v>361</v>
      </c>
      <c r="V195" s="205" t="s">
        <v>428</v>
      </c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</row>
    <row r="196" spans="6:51" ht="12.75" x14ac:dyDescent="0.2">
      <c r="F196" s="17"/>
      <c r="G196" s="17"/>
      <c r="H196" s="17"/>
      <c r="I196" s="17"/>
      <c r="J196" s="17"/>
      <c r="Q196" s="21">
        <v>195</v>
      </c>
      <c r="R196" s="202" t="s">
        <v>308</v>
      </c>
      <c r="S196" s="203">
        <v>183633981</v>
      </c>
      <c r="T196" s="199" t="s">
        <v>1</v>
      </c>
      <c r="U196" s="203" t="s">
        <v>360</v>
      </c>
      <c r="V196" s="205" t="s">
        <v>428</v>
      </c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</row>
    <row r="197" spans="6:51" ht="12.75" x14ac:dyDescent="0.2">
      <c r="F197" s="17"/>
      <c r="G197" s="17"/>
      <c r="H197" s="17"/>
      <c r="I197" s="17"/>
      <c r="J197" s="17"/>
      <c r="Q197" s="21">
        <v>196</v>
      </c>
      <c r="R197" s="202" t="s">
        <v>309</v>
      </c>
      <c r="S197" s="203">
        <v>183605327</v>
      </c>
      <c r="T197" s="199" t="s">
        <v>1</v>
      </c>
      <c r="U197" s="203" t="s">
        <v>367</v>
      </c>
      <c r="V197" s="205" t="s">
        <v>428</v>
      </c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</row>
    <row r="198" spans="6:51" ht="12.75" x14ac:dyDescent="0.2">
      <c r="F198" s="17"/>
      <c r="G198" s="17"/>
      <c r="H198" s="17"/>
      <c r="I198" s="17"/>
      <c r="J198" s="17"/>
      <c r="Q198" s="21">
        <v>197</v>
      </c>
      <c r="R198" s="202" t="s">
        <v>310</v>
      </c>
      <c r="S198" s="203">
        <v>183606952</v>
      </c>
      <c r="T198" s="199" t="s">
        <v>1</v>
      </c>
      <c r="U198" s="203" t="s">
        <v>367</v>
      </c>
      <c r="V198" s="205" t="s">
        <v>428</v>
      </c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</row>
    <row r="199" spans="6:51" ht="12.75" x14ac:dyDescent="0.2">
      <c r="F199" s="17"/>
      <c r="G199" s="17"/>
      <c r="H199" s="17"/>
      <c r="I199" s="17"/>
      <c r="J199" s="17"/>
      <c r="Q199" s="21">
        <v>198</v>
      </c>
      <c r="R199" s="202" t="s">
        <v>311</v>
      </c>
      <c r="S199" s="203">
        <v>283667080</v>
      </c>
      <c r="T199" s="199" t="s">
        <v>1</v>
      </c>
      <c r="U199" s="203" t="s">
        <v>46</v>
      </c>
      <c r="V199" s="205" t="s">
        <v>428</v>
      </c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</row>
    <row r="200" spans="6:51" ht="12.75" x14ac:dyDescent="0.2">
      <c r="F200" s="17"/>
      <c r="G200" s="17"/>
      <c r="H200" s="17"/>
      <c r="I200" s="17"/>
      <c r="J200" s="17"/>
      <c r="Q200" s="21">
        <v>199</v>
      </c>
      <c r="R200" s="206" t="s">
        <v>312</v>
      </c>
      <c r="S200" s="207">
        <v>300083878</v>
      </c>
      <c r="T200" s="199" t="s">
        <v>1</v>
      </c>
      <c r="U200" s="208" t="s">
        <v>362</v>
      </c>
      <c r="V200" s="205" t="s">
        <v>428</v>
      </c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</row>
    <row r="201" spans="6:51" ht="12.75" x14ac:dyDescent="0.2">
      <c r="F201" s="17"/>
      <c r="G201" s="17"/>
      <c r="H201" s="17"/>
      <c r="I201" s="17"/>
      <c r="J201" s="17"/>
      <c r="Q201" s="21">
        <v>200</v>
      </c>
      <c r="R201" s="202" t="s">
        <v>313</v>
      </c>
      <c r="S201" s="203">
        <v>184552774</v>
      </c>
      <c r="T201" s="199" t="s">
        <v>1</v>
      </c>
      <c r="U201" s="203" t="s">
        <v>367</v>
      </c>
      <c r="V201" s="205" t="s">
        <v>429</v>
      </c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</row>
    <row r="202" spans="6:51" ht="12.75" x14ac:dyDescent="0.2">
      <c r="F202" s="17"/>
      <c r="G202" s="17"/>
      <c r="H202" s="17"/>
      <c r="I202" s="17"/>
      <c r="J202" s="17"/>
      <c r="Q202" s="21">
        <v>201</v>
      </c>
      <c r="R202" s="202" t="s">
        <v>314</v>
      </c>
      <c r="S202" s="203">
        <v>184827583</v>
      </c>
      <c r="T202" s="199" t="s">
        <v>1</v>
      </c>
      <c r="U202" s="203" t="s">
        <v>361</v>
      </c>
      <c r="V202" s="205" t="s">
        <v>429</v>
      </c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</row>
    <row r="203" spans="6:51" ht="12.75" x14ac:dyDescent="0.2">
      <c r="F203" s="17"/>
      <c r="G203" s="17"/>
      <c r="H203" s="17"/>
      <c r="I203" s="17"/>
      <c r="J203" s="17"/>
      <c r="Q203" s="21">
        <v>202</v>
      </c>
      <c r="R203" s="202" t="s">
        <v>315</v>
      </c>
      <c r="S203" s="203">
        <v>184626819</v>
      </c>
      <c r="T203" s="199" t="s">
        <v>1</v>
      </c>
      <c r="U203" s="203" t="s">
        <v>360</v>
      </c>
      <c r="V203" s="205" t="s">
        <v>429</v>
      </c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</row>
    <row r="204" spans="6:51" ht="12.75" x14ac:dyDescent="0.2">
      <c r="F204" s="17"/>
      <c r="G204" s="17"/>
      <c r="H204" s="17"/>
      <c r="I204" s="17"/>
      <c r="J204" s="17"/>
      <c r="Q204" s="21">
        <v>203</v>
      </c>
      <c r="R204" s="202" t="s">
        <v>316</v>
      </c>
      <c r="S204" s="203">
        <v>184536236</v>
      </c>
      <c r="T204" s="199" t="s">
        <v>1</v>
      </c>
      <c r="U204" s="203" t="s">
        <v>46</v>
      </c>
      <c r="V204" s="205" t="s">
        <v>429</v>
      </c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</row>
    <row r="205" spans="6:51" ht="12.75" x14ac:dyDescent="0.2">
      <c r="F205" s="17"/>
      <c r="G205" s="17"/>
      <c r="H205" s="17"/>
      <c r="I205" s="17"/>
      <c r="J205" s="17"/>
      <c r="Q205" s="21">
        <v>204</v>
      </c>
      <c r="R205" s="202" t="s">
        <v>317</v>
      </c>
      <c r="S205" s="203">
        <v>185304657</v>
      </c>
      <c r="T205" s="199" t="s">
        <v>1</v>
      </c>
      <c r="U205" s="203" t="s">
        <v>360</v>
      </c>
      <c r="V205" s="205" t="s">
        <v>410</v>
      </c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</row>
    <row r="206" spans="6:51" ht="12.75" x14ac:dyDescent="0.2">
      <c r="F206" s="17"/>
      <c r="G206" s="17"/>
      <c r="H206" s="17"/>
      <c r="I206" s="17"/>
      <c r="J206" s="17"/>
      <c r="Q206" s="21">
        <v>205</v>
      </c>
      <c r="R206" s="202" t="s">
        <v>318</v>
      </c>
      <c r="S206" s="203">
        <v>185492166</v>
      </c>
      <c r="T206" s="199" t="s">
        <v>1</v>
      </c>
      <c r="U206" s="203" t="s">
        <v>361</v>
      </c>
      <c r="V206" s="205" t="s">
        <v>410</v>
      </c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</row>
    <row r="207" spans="6:51" ht="12.75" x14ac:dyDescent="0.2">
      <c r="F207" s="17"/>
      <c r="G207" s="17"/>
      <c r="H207" s="17"/>
      <c r="I207" s="17"/>
      <c r="J207" s="17"/>
      <c r="Q207" s="21">
        <v>206</v>
      </c>
      <c r="R207" s="202" t="s">
        <v>319</v>
      </c>
      <c r="S207" s="203">
        <v>185105324</v>
      </c>
      <c r="T207" s="199" t="s">
        <v>1</v>
      </c>
      <c r="U207" s="203" t="s">
        <v>367</v>
      </c>
      <c r="V207" s="205" t="s">
        <v>410</v>
      </c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</row>
    <row r="208" spans="6:51" ht="12.75" x14ac:dyDescent="0.2">
      <c r="F208" s="17"/>
      <c r="G208" s="17"/>
      <c r="H208" s="17"/>
      <c r="I208" s="17"/>
      <c r="J208" s="17"/>
      <c r="Q208" s="21">
        <v>207</v>
      </c>
      <c r="R208" s="202" t="s">
        <v>320</v>
      </c>
      <c r="S208" s="203">
        <v>185179431</v>
      </c>
      <c r="T208" s="199" t="s">
        <v>1</v>
      </c>
      <c r="U208" s="203" t="s">
        <v>367</v>
      </c>
      <c r="V208" s="205" t="s">
        <v>410</v>
      </c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</row>
    <row r="209" spans="6:51" ht="12.75" x14ac:dyDescent="0.2">
      <c r="F209" s="17"/>
      <c r="G209" s="17"/>
      <c r="H209" s="17"/>
      <c r="I209" s="17"/>
      <c r="J209" s="17"/>
      <c r="Q209" s="21">
        <v>208</v>
      </c>
      <c r="R209" s="202" t="s">
        <v>321</v>
      </c>
      <c r="S209" s="203">
        <v>185108391</v>
      </c>
      <c r="T209" s="199" t="s">
        <v>1</v>
      </c>
      <c r="U209" s="214" t="s">
        <v>367</v>
      </c>
      <c r="V209" s="205" t="s">
        <v>410</v>
      </c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</row>
    <row r="210" spans="6:51" ht="12.75" x14ac:dyDescent="0.2">
      <c r="F210" s="17"/>
      <c r="G210" s="17"/>
      <c r="H210" s="17"/>
      <c r="I210" s="17"/>
      <c r="J210" s="17"/>
      <c r="Q210" s="21">
        <v>209</v>
      </c>
      <c r="R210" s="202" t="s">
        <v>364</v>
      </c>
      <c r="S210" s="203">
        <v>124135580</v>
      </c>
      <c r="T210" s="199" t="s">
        <v>10</v>
      </c>
      <c r="U210" s="214" t="s">
        <v>361</v>
      </c>
      <c r="V210" s="205" t="s">
        <v>382</v>
      </c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</row>
    <row r="211" spans="6:51" ht="12.75" x14ac:dyDescent="0.2">
      <c r="F211" s="17"/>
      <c r="G211" s="17"/>
      <c r="H211" s="17"/>
      <c r="I211" s="17"/>
      <c r="J211" s="17"/>
      <c r="Q211" s="21">
        <v>210</v>
      </c>
      <c r="R211" s="206" t="s">
        <v>322</v>
      </c>
      <c r="S211" s="207">
        <v>120545849</v>
      </c>
      <c r="T211" s="199" t="s">
        <v>1</v>
      </c>
      <c r="U211" s="215" t="s">
        <v>360</v>
      </c>
      <c r="V211" s="205" t="s">
        <v>382</v>
      </c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</row>
    <row r="212" spans="6:51" ht="12.75" x14ac:dyDescent="0.2">
      <c r="F212" s="17"/>
      <c r="G212" s="17"/>
      <c r="H212" s="17"/>
      <c r="I212" s="17"/>
      <c r="J212" s="17"/>
      <c r="Q212" s="21">
        <v>211</v>
      </c>
      <c r="R212" s="202" t="s">
        <v>323</v>
      </c>
      <c r="S212" s="203">
        <v>302683277</v>
      </c>
      <c r="T212" s="199" t="s">
        <v>1</v>
      </c>
      <c r="U212" s="203" t="s">
        <v>46</v>
      </c>
      <c r="V212" s="205" t="s">
        <v>382</v>
      </c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</row>
    <row r="213" spans="6:51" ht="12.75" x14ac:dyDescent="0.2">
      <c r="F213" s="17"/>
      <c r="Q213" s="21">
        <v>212</v>
      </c>
      <c r="R213" s="202" t="s">
        <v>324</v>
      </c>
      <c r="S213" s="203">
        <v>120153047</v>
      </c>
      <c r="T213" s="199" t="s">
        <v>1</v>
      </c>
      <c r="U213" s="203" t="s">
        <v>367</v>
      </c>
      <c r="V213" s="205" t="s">
        <v>382</v>
      </c>
    </row>
    <row r="214" spans="6:51" ht="12.75" x14ac:dyDescent="0.2">
      <c r="Q214" s="21">
        <v>213</v>
      </c>
      <c r="R214" s="202" t="s">
        <v>325</v>
      </c>
      <c r="S214" s="203">
        <v>120750163</v>
      </c>
      <c r="T214" s="199" t="s">
        <v>1</v>
      </c>
      <c r="U214" s="203" t="s">
        <v>367</v>
      </c>
      <c r="V214" s="205" t="s">
        <v>382</v>
      </c>
    </row>
    <row r="215" spans="6:51" ht="12.75" x14ac:dyDescent="0.2">
      <c r="Q215" s="21">
        <v>214</v>
      </c>
      <c r="R215" s="202" t="s">
        <v>326</v>
      </c>
      <c r="S215" s="203">
        <v>124644360</v>
      </c>
      <c r="T215" s="199" t="s">
        <v>17</v>
      </c>
      <c r="U215" s="203" t="s">
        <v>46</v>
      </c>
      <c r="V215" s="205" t="s">
        <v>382</v>
      </c>
    </row>
    <row r="216" spans="6:51" ht="12.75" x14ac:dyDescent="0.2">
      <c r="Q216" s="21">
        <v>215</v>
      </c>
      <c r="R216" s="202" t="s">
        <v>327</v>
      </c>
      <c r="S216" s="203">
        <v>124568293</v>
      </c>
      <c r="T216" s="199" t="s">
        <v>17</v>
      </c>
      <c r="U216" s="203" t="s">
        <v>367</v>
      </c>
      <c r="V216" s="205" t="s">
        <v>382</v>
      </c>
    </row>
    <row r="217" spans="6:51" ht="12.75" x14ac:dyDescent="0.2">
      <c r="Q217" s="21">
        <v>216</v>
      </c>
      <c r="R217" s="202" t="s">
        <v>328</v>
      </c>
      <c r="S217" s="203">
        <v>120125820</v>
      </c>
      <c r="T217" s="199" t="s">
        <v>1</v>
      </c>
      <c r="U217" s="203" t="s">
        <v>367</v>
      </c>
      <c r="V217" s="205" t="s">
        <v>382</v>
      </c>
    </row>
    <row r="218" spans="6:51" ht="12.75" x14ac:dyDescent="0.2">
      <c r="Q218" s="21">
        <v>217</v>
      </c>
      <c r="R218" s="206" t="s">
        <v>329</v>
      </c>
      <c r="S218" s="207">
        <v>181705485</v>
      </c>
      <c r="T218" s="199" t="s">
        <v>1</v>
      </c>
      <c r="U218" s="202" t="s">
        <v>362</v>
      </c>
      <c r="V218" s="205" t="s">
        <v>382</v>
      </c>
    </row>
    <row r="219" spans="6:51" ht="12.75" x14ac:dyDescent="0.2">
      <c r="Q219" s="21">
        <v>218</v>
      </c>
      <c r="R219" s="202" t="s">
        <v>439</v>
      </c>
      <c r="S219" s="203">
        <v>123615345</v>
      </c>
      <c r="T219" s="199" t="s">
        <v>1</v>
      </c>
      <c r="U219" s="203" t="s">
        <v>367</v>
      </c>
      <c r="V219" s="205" t="s">
        <v>382</v>
      </c>
    </row>
    <row r="220" spans="6:51" ht="12.75" x14ac:dyDescent="0.2">
      <c r="Q220" s="21">
        <v>219</v>
      </c>
      <c r="R220" s="202" t="s">
        <v>330</v>
      </c>
      <c r="S220" s="203">
        <v>304195262</v>
      </c>
      <c r="T220" s="199" t="s">
        <v>17</v>
      </c>
      <c r="U220" s="203" t="s">
        <v>367</v>
      </c>
      <c r="V220" s="205" t="s">
        <v>382</v>
      </c>
    </row>
    <row r="221" spans="6:51" ht="12.75" x14ac:dyDescent="0.2">
      <c r="Q221" s="21">
        <v>220</v>
      </c>
      <c r="R221" s="202" t="s">
        <v>331</v>
      </c>
      <c r="S221" s="203">
        <v>186442084</v>
      </c>
      <c r="T221" s="199" t="s">
        <v>1</v>
      </c>
      <c r="U221" s="203" t="s">
        <v>367</v>
      </c>
      <c r="V221" s="205" t="s">
        <v>395</v>
      </c>
    </row>
    <row r="222" spans="6:51" ht="12.75" x14ac:dyDescent="0.2">
      <c r="Q222" s="21">
        <v>221</v>
      </c>
      <c r="R222" s="202" t="s">
        <v>332</v>
      </c>
      <c r="S222" s="203">
        <v>186063262</v>
      </c>
      <c r="T222" s="199" t="s">
        <v>1</v>
      </c>
      <c r="U222" s="203" t="s">
        <v>367</v>
      </c>
      <c r="V222" s="205" t="s">
        <v>395</v>
      </c>
    </row>
    <row r="223" spans="6:51" ht="12.75" x14ac:dyDescent="0.2">
      <c r="Q223" s="21">
        <v>222</v>
      </c>
      <c r="R223" s="202" t="s">
        <v>333</v>
      </c>
      <c r="S223" s="203">
        <v>302409486</v>
      </c>
      <c r="T223" s="199" t="s">
        <v>17</v>
      </c>
      <c r="U223" s="203" t="s">
        <v>46</v>
      </c>
      <c r="V223" s="205" t="s">
        <v>395</v>
      </c>
    </row>
    <row r="224" spans="6:51" ht="12.75" x14ac:dyDescent="0.2">
      <c r="Q224" s="21">
        <v>223</v>
      </c>
      <c r="R224" s="202" t="s">
        <v>334</v>
      </c>
      <c r="S224" s="203">
        <v>155498117</v>
      </c>
      <c r="T224" s="199" t="s">
        <v>1</v>
      </c>
      <c r="U224" s="203" t="s">
        <v>367</v>
      </c>
      <c r="V224" s="205" t="s">
        <v>430</v>
      </c>
    </row>
    <row r="225" spans="17:22" ht="12.75" x14ac:dyDescent="0.2">
      <c r="Q225" s="21">
        <v>224</v>
      </c>
      <c r="R225" s="202" t="s">
        <v>335</v>
      </c>
      <c r="S225" s="203">
        <v>110087517</v>
      </c>
      <c r="T225" s="199" t="s">
        <v>1</v>
      </c>
      <c r="U225" s="203" t="s">
        <v>367</v>
      </c>
      <c r="V225" s="205" t="s">
        <v>430</v>
      </c>
    </row>
    <row r="226" spans="17:22" ht="12.75" x14ac:dyDescent="0.2">
      <c r="Q226" s="21">
        <v>225</v>
      </c>
      <c r="R226" s="202" t="s">
        <v>365</v>
      </c>
      <c r="S226" s="203">
        <v>155514735</v>
      </c>
      <c r="T226" s="199" t="s">
        <v>1</v>
      </c>
      <c r="U226" s="203" t="s">
        <v>367</v>
      </c>
      <c r="V226" s="205" t="s">
        <v>430</v>
      </c>
    </row>
    <row r="227" spans="17:22" ht="12.75" x14ac:dyDescent="0.2">
      <c r="Q227" s="21">
        <v>226</v>
      </c>
      <c r="R227" s="202" t="s">
        <v>336</v>
      </c>
      <c r="S227" s="203">
        <v>187801768</v>
      </c>
      <c r="T227" s="199" t="s">
        <v>1</v>
      </c>
      <c r="U227" s="203" t="s">
        <v>367</v>
      </c>
      <c r="V227" s="205" t="s">
        <v>431</v>
      </c>
    </row>
    <row r="228" spans="17:22" ht="15" x14ac:dyDescent="0.25">
      <c r="R228"/>
      <c r="S228"/>
      <c r="T228"/>
      <c r="U228"/>
    </row>
    <row r="229" spans="17:22" ht="15" x14ac:dyDescent="0.25">
      <c r="R229"/>
      <c r="S229"/>
      <c r="T229"/>
      <c r="U229"/>
    </row>
    <row r="231" spans="17:22" ht="15" x14ac:dyDescent="0.25">
      <c r="R231"/>
      <c r="S231" s="114"/>
      <c r="T231"/>
      <c r="U231"/>
    </row>
    <row r="232" spans="17:22" ht="15" x14ac:dyDescent="0.25">
      <c r="R232"/>
      <c r="S232" s="114"/>
      <c r="T232"/>
      <c r="U232"/>
    </row>
  </sheetData>
  <sheetProtection algorithmName="SHA-512" hashValue="Vs9akrDljuvdE3uikEYX+q0sYmDuM+3ES7lYFb9QbfmJC6eou6S7SUgBohyll2swiSas5bZGYBwNdXaZTRPSwg==" saltValue="2Q/9lZ4XQn8TTO5MjPDJaA==" spinCount="100000" sheet="1" selectLockedCells="1"/>
  <autoFilter ref="R1:V1" xr:uid="{00000000-0001-0000-0000-000000000000}">
    <sortState xmlns:xlrd2="http://schemas.microsoft.com/office/spreadsheetml/2017/richdata2" ref="R2:V236">
      <sortCondition ref="V1"/>
    </sortState>
  </autoFilter>
  <sortState xmlns:xlrd2="http://schemas.microsoft.com/office/spreadsheetml/2017/richdata2" ref="K1:L116">
    <sortCondition ref="K1"/>
  </sortState>
  <dataConsolidate/>
  <mergeCells count="31">
    <mergeCell ref="C25:E25"/>
    <mergeCell ref="C19:D19"/>
    <mergeCell ref="C20:D20"/>
    <mergeCell ref="C21:D21"/>
    <mergeCell ref="C22:D22"/>
    <mergeCell ref="C24:E24"/>
    <mergeCell ref="C125:E125"/>
    <mergeCell ref="C126:E126"/>
    <mergeCell ref="C118:E118"/>
    <mergeCell ref="C32:E32"/>
    <mergeCell ref="C33:E33"/>
    <mergeCell ref="C123:E123"/>
    <mergeCell ref="C124:E124"/>
    <mergeCell ref="C50:E50"/>
    <mergeCell ref="C105:E105"/>
    <mergeCell ref="C30:E30"/>
    <mergeCell ref="C31:E31"/>
    <mergeCell ref="C27:E27"/>
    <mergeCell ref="D2:E4"/>
    <mergeCell ref="C10:E10"/>
    <mergeCell ref="C12:E12"/>
    <mergeCell ref="C13:E13"/>
    <mergeCell ref="C15:E15"/>
    <mergeCell ref="B6:E6"/>
    <mergeCell ref="C8:E8"/>
    <mergeCell ref="C9:E9"/>
    <mergeCell ref="C11:E11"/>
    <mergeCell ref="C28:E28"/>
    <mergeCell ref="C16:D16"/>
    <mergeCell ref="C18:D18"/>
    <mergeCell ref="C17:D17"/>
  </mergeCells>
  <phoneticPr fontId="30" type="noConversion"/>
  <conditionalFormatting sqref="C101 E101">
    <cfRule type="cellIs" dxfId="1" priority="5" stopIfTrue="1" operator="notEqual">
      <formula>"Balansas"</formula>
    </cfRule>
  </conditionalFormatting>
  <dataValidations xWindow="806" yWindow="488" count="25">
    <dataValidation allowBlank="1" showInputMessage="1" showErrorMessage="1" prompt="Nurodykite įmonės vyr. finansininko (vyr. buhalterio) vardą ir pavardę. Pareigų nurodyti nereikia." sqref="C13:E13" xr:uid="{00000000-0002-0000-0000-000001000000}"/>
    <dataValidation allowBlank="1" showInputMessage="1" showErrorMessage="1" prompt="Nurodykite įmonės direktoriaus (generalinio direktoriaus) vardą ir pavardę. Pareigų nurodyti nereikia." sqref="C12:E12" xr:uid="{00000000-0002-0000-0000-000002000000}"/>
    <dataValidation allowBlank="1" showErrorMessage="1" sqref="B32:B33" xr:uid="{00000000-0002-0000-0000-000003000000}"/>
    <dataValidation type="whole" allowBlank="1" showErrorMessage="1" prompt="Nurodykite identifikacinį numerį (juridinio asmens kodą)" sqref="C10:E10" xr:uid="{00000000-0002-0000-0000-000006000000}">
      <formula1>0</formula1>
      <formula2>9999999999999990000</formula2>
    </dataValidation>
    <dataValidation type="list" allowBlank="1" showInputMessage="1" showErrorMessage="1" sqref="C27:E27" xr:uid="{36418B47-0EFE-4B58-8AFF-84C2C4AE8B57}">
      <formula1>"Taip, Ne"</formula1>
    </dataValidation>
    <dataValidation type="list" allowBlank="1" showErrorMessage="1" prompt="Nurodykite pilną įmonės pavadinimą, pvz. Akcinė bendrovė „Pavyzdys“ ar Valstybės įmonė „Pavyzdys“" sqref="C8:E8" xr:uid="{00000000-0002-0000-0000-000007000000}">
      <formula1>$R$2:$R$229</formula1>
    </dataValidation>
    <dataValidation allowBlank="1" showInputMessage="1" showErrorMessage="1" prompt="Jei balansas susibalansuoja, matysite žodį „Balansas“; jei nesibalansuoja - matysite disbalanso dydį (skirtumą)" sqref="B101:E101" xr:uid="{B54D94EF-D1E1-4C29-976A-6335B34B9583}"/>
    <dataValidation allowBlank="1" showInputMessage="1" showErrorMessage="1" prompt="Pildoma, jei įmonės balanse šie įsipareigojimai pateikiami atskirai nuo ilgalaikių ir trumpalaikių įsipareigojimų." sqref="B97:E97" xr:uid="{A6D8676A-C540-4464-A8B4-73FF94825993}"/>
    <dataValidation allowBlank="1" showInputMessage="1" showErrorMessage="1" prompt="Pildoma tik akcinių bendrovių / uždarųjų akcinių bendrovių." sqref="B72:E72" xr:uid="{CD5FE14E-AA8D-4DE5-B78D-39236DA95802}"/>
    <dataValidation allowBlank="1" showInputMessage="1" showErrorMessage="1" prompt="Pildoma savivaldybės įmonių, turinčių atitinkamo turto." sqref="B73:E73" xr:uid="{1715901B-C6AA-4B89-A5DA-C74B78FA21BB}"/>
    <dataValidation allowBlank="1" showInputMessage="1" showErrorMessage="1" prompt="Pildoma, jei įmonės balanse šis turtas pateikiamas atskirai nuo ilgalaikio ir trumpalaikio turto." sqref="B67:E67" xr:uid="{BE2F1D42-88C6-4ADA-9C70-FD456B59262F}"/>
    <dataValidation allowBlank="1" showInputMessage="1" showErrorMessage="1" prompt="Į šią sumą turi būti įtraukta ilgalaikės skolos kredito įstaigoms, skoliniai įsipareigojimai ir nuomos įsipareigojimai." sqref="B88:E88" xr:uid="{852F7D78-BDC6-470A-BD66-8FC4AB7F629B}"/>
    <dataValidation allowBlank="1" showInputMessage="1" showErrorMessage="1" prompt="Į šią sumą turi būti įtraukta skolų kredito įstaigoms, skolinių įsipareigojimų ir nuomos įsipareigojimų einamųjų metų dalis." sqref="B91:E91" xr:uid="{59AE529A-FC2F-4A7F-AAD4-F0A85B05BC0E}"/>
    <dataValidation allowBlank="1" showInputMessage="1" showErrorMessage="1" prompt="Nurodykite visų kontroliuojamų įmonių pavadinimus." sqref="C28:E28" xr:uid="{458C2889-786E-4496-B217-3BDEFB2689E7}"/>
    <dataValidation allowBlank="1" showInputMessage="1" showErrorMessage="1" prompt="Pildoma, jei įmonės veikla buvo dotuojama ir jei šios dotacijos yra išskiriamos atskira eilute įmonės pelno (nuostolių) ataskaitoje." sqref="B41:E41" xr:uid="{830A9442-8A25-4DE2-942C-7E721F7733D7}"/>
    <dataValidation allowBlank="1" showInputMessage="1" showErrorMessage="1" prompt="Jei įmonės teisinė forma yra AB arba UAB, nurodykite penkis didžiausius bendrovės akcininkus; jei įmonės teisinė forma yra SĮ, šios dalies pildyti nereikia." sqref="B16" xr:uid="{02B746EE-26E0-41B4-AFC6-CA8A14FFCBA6}"/>
    <dataValidation allowBlank="1" showInputMessage="1" showErrorMessage="1" prompt="Jeigu bendrovės akcijas valdo daugiau nei viena savivaldybė, nurodykite akcijų dalį, kurią valdo daugiausiai akcijų valdanti savivaldybė._x000a__x000a_Jeigu įmonės teisinė forma savivaldybės įmonė (SĮ), nurodykite - 100,0%." sqref="C24:E24" xr:uid="{4368AA3D-5446-4EF2-9065-3DA2D34A03FC}"/>
    <dataValidation allowBlank="1" showInputMessage="1" showErrorMessage="1" prompt="Jeigu bendrovės akcijas valdo daugiau nei viena savivaldybė, nurodykite tą savivaldybę, kuriai priklauso didžiausia dalis akcijų." sqref="C25:E25" xr:uid="{6CB4AF15-6B01-4A48-A47C-A9A6B55DEF99}"/>
    <dataValidation allowBlank="1" showInputMessage="1" showErrorMessage="1" prompt="Įrašykite akcininko pavadinimą arba bendrai fizinių asmenų valdomą dalį." sqref="C17:D21" xr:uid="{3E4FE226-583B-45BF-B6A6-33D21334F81F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7:E21" xr:uid="{01E2112B-B71B-4035-97C8-5F81431C2247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_x000a_" sqref="B110:E110" xr:uid="{46A404DB-5776-4CE9-BC69-069F7EC5310C}"/>
    <dataValidation allowBlank="1" showInputMessage="1" showErrorMessage="1" prompt="Ataskaitiniu laikotarpiu atliktos ar apskaitytos investicijos į ilgalaikį turtą, t. y. įsigytas turtas, atitinkamu einamuoju periodu ilgalaikiam investiciniam projektui skirta suma" sqref="B108:E108" xr:uid="{C7A2BD31-E25B-4958-AD7C-345A1E8977A9}"/>
    <dataValidation allowBlank="1" showInputMessage="1" showErrorMessage="1" prompt="Bendras darbuotojų (darbo sutarčių) skaičius; įskaičiuojami visi darbuotojai, įskaitant ir vadovus." sqref="B113:E113" xr:uid="{54BA35CA-F54C-42FE-92FC-9F4041604F47}"/>
    <dataValidation allowBlank="1" showInputMessage="1" showErrorMessage="1" prompt="Šie duomenys reikalingi tuo atveju, jeigu apibendrintą ataskaitą rengiantys asmenys norėtų pasitikslinti / sužinoti daugiau informacijos apie įmonės veiklos rezultatus." sqref="B125:E125" xr:uid="{33627014-816B-49DB-AF86-017C52769B14}"/>
    <dataValidation allowBlank="1" showInputMessage="1" showErrorMessage="1" prompt="Data, kai atsakingas asmuo patvirtina duomenų tikrumą._x000a__x000a_Data pateikiama formatu:_x000a_2019-12-31" sqref="B123:E123" xr:uid="{0F5E70F9-041B-412B-BE2B-2AEAA2FA8CBC}"/>
  </dataValidations>
  <pageMargins left="0.41" right="0.7" top="0.4" bottom="0.36" header="0.3" footer="0.3"/>
  <pageSetup paperSize="9" scale="64" fitToHeight="0" orientation="portrait" r:id="rId1"/>
  <headerFooter>
    <oddFooter>Puslapių &amp;P iš &amp;N</oddFooter>
  </headerFooter>
  <rowBreaks count="1" manualBreakCount="1">
    <brk id="69" min="1" max="4" man="1"/>
  </rowBreaks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C95D2-476F-410D-88B3-26EE4A4CC849}">
  <sheetPr codeName="Sheet2">
    <pageSetUpPr fitToPage="1"/>
  </sheetPr>
  <dimension ref="A1:L149"/>
  <sheetViews>
    <sheetView showGridLines="0" view="pageBreakPreview" zoomScale="80" zoomScaleNormal="85" zoomScaleSheetLayoutView="80" zoomScalePageLayoutView="60" workbookViewId="0">
      <selection activeCell="C54" sqref="C54"/>
    </sheetView>
  </sheetViews>
  <sheetFormatPr defaultColWidth="9.140625" defaultRowHeight="12" x14ac:dyDescent="0.2"/>
  <cols>
    <col min="1" max="1" width="1.7109375" style="17" customWidth="1"/>
    <col min="2" max="2" width="63.42578125" style="17" customWidth="1"/>
    <col min="3" max="5" width="24.28515625" style="17" customWidth="1"/>
    <col min="6" max="6" width="1.7109375" style="17" customWidth="1"/>
    <col min="7" max="7" width="9.140625" style="17"/>
    <col min="8" max="8" width="0" style="17" hidden="1" customWidth="1"/>
    <col min="9" max="10" width="9.140625" style="17"/>
    <col min="11" max="11" width="20.28515625" style="17" customWidth="1"/>
    <col min="12" max="12" width="9.140625" style="17" customWidth="1"/>
    <col min="13" max="16384" width="9.140625" style="17"/>
  </cols>
  <sheetData>
    <row r="1" spans="1:7" ht="9.6" customHeight="1" x14ac:dyDescent="0.2">
      <c r="A1" s="104"/>
      <c r="B1" s="104"/>
      <c r="C1" s="104"/>
      <c r="D1" s="104"/>
      <c r="E1" s="104"/>
      <c r="F1" s="104"/>
      <c r="G1" s="104"/>
    </row>
    <row r="2" spans="1:7" ht="12" customHeight="1" x14ac:dyDescent="0.2">
      <c r="A2" s="104"/>
      <c r="B2" s="51"/>
      <c r="C2" s="51"/>
      <c r="D2" s="272"/>
      <c r="E2" s="272"/>
      <c r="F2" s="104"/>
      <c r="G2" s="104"/>
    </row>
    <row r="3" spans="1:7" ht="29.25" customHeight="1" x14ac:dyDescent="0.2">
      <c r="A3" s="104"/>
      <c r="B3" s="51"/>
      <c r="C3" s="51"/>
      <c r="D3" s="273" t="s">
        <v>337</v>
      </c>
      <c r="E3" s="273"/>
      <c r="F3" s="104"/>
      <c r="G3" s="104"/>
    </row>
    <row r="4" spans="1:7" ht="15" customHeight="1" x14ac:dyDescent="0.2">
      <c r="A4" s="104"/>
      <c r="B4" s="50"/>
      <c r="C4" s="50"/>
      <c r="D4" s="52" t="s">
        <v>338</v>
      </c>
      <c r="E4" s="50"/>
      <c r="F4" s="104"/>
      <c r="G4" s="104"/>
    </row>
    <row r="5" spans="1:7" ht="15" customHeight="1" x14ac:dyDescent="0.2">
      <c r="A5" s="104"/>
      <c r="B5" s="50"/>
      <c r="C5" s="50"/>
      <c r="D5" s="52"/>
      <c r="E5" s="50"/>
      <c r="F5" s="104"/>
      <c r="G5" s="104"/>
    </row>
    <row r="6" spans="1:7" ht="15" customHeight="1" x14ac:dyDescent="0.25">
      <c r="A6" s="104"/>
      <c r="B6" s="237" t="s">
        <v>339</v>
      </c>
      <c r="C6" s="237"/>
      <c r="D6" s="237"/>
      <c r="E6" s="237"/>
      <c r="F6" s="104"/>
      <c r="G6" s="104"/>
    </row>
    <row r="7" spans="1:7" ht="12.75" customHeight="1" x14ac:dyDescent="0.2">
      <c r="A7" s="104"/>
      <c r="B7" s="50"/>
      <c r="C7" s="50"/>
      <c r="D7" s="52"/>
      <c r="E7" s="50"/>
      <c r="F7" s="104"/>
      <c r="G7" s="104"/>
    </row>
    <row r="8" spans="1:7" ht="10.5" customHeight="1" x14ac:dyDescent="0.25">
      <c r="A8" s="104"/>
      <c r="B8" s="18"/>
      <c r="C8" s="19"/>
      <c r="D8" s="19"/>
      <c r="E8" s="19"/>
      <c r="F8" s="104"/>
      <c r="G8" s="104"/>
    </row>
    <row r="9" spans="1:7" ht="18.75" x14ac:dyDescent="0.3">
      <c r="A9" s="104"/>
      <c r="B9" s="71" t="s">
        <v>7</v>
      </c>
      <c r="C9" s="271" t="str">
        <f>'Finansiniai duomenys'!C8</f>
        <v>UAB „Vilniaus vystymo kompanija“</v>
      </c>
      <c r="D9" s="271"/>
      <c r="E9" s="271"/>
      <c r="F9" s="104"/>
      <c r="G9" s="104"/>
    </row>
    <row r="10" spans="1:7" x14ac:dyDescent="0.2">
      <c r="A10" s="104"/>
      <c r="B10" s="72" t="s">
        <v>9</v>
      </c>
      <c r="C10" s="227" t="str">
        <f>'Finansiniai duomenys'!C9</f>
        <v>Uždaroji akcinė bendrovė (UAB)</v>
      </c>
      <c r="D10" s="227"/>
      <c r="E10" s="227"/>
      <c r="F10" s="104"/>
      <c r="G10" s="104"/>
    </row>
    <row r="11" spans="1:7" ht="12" hidden="1" customHeight="1" x14ac:dyDescent="0.2">
      <c r="A11" s="104"/>
      <c r="B11" s="72"/>
      <c r="C11" s="117" t="s">
        <v>10</v>
      </c>
      <c r="D11" s="117"/>
      <c r="E11" s="117"/>
      <c r="F11" s="104"/>
      <c r="G11" s="104"/>
    </row>
    <row r="12" spans="1:7" ht="12" hidden="1" customHeight="1" x14ac:dyDescent="0.2">
      <c r="A12" s="104"/>
      <c r="B12" s="72"/>
      <c r="C12" s="117" t="s">
        <v>1</v>
      </c>
      <c r="D12" s="117"/>
      <c r="E12" s="117"/>
      <c r="F12" s="104"/>
      <c r="G12" s="104"/>
    </row>
    <row r="13" spans="1:7" ht="12" hidden="1" customHeight="1" x14ac:dyDescent="0.2">
      <c r="A13" s="104"/>
      <c r="B13" s="72"/>
      <c r="C13" s="117" t="s">
        <v>17</v>
      </c>
      <c r="D13" s="117"/>
      <c r="E13" s="117"/>
      <c r="F13" s="104"/>
      <c r="G13" s="104"/>
    </row>
    <row r="14" spans="1:7" x14ac:dyDescent="0.2">
      <c r="A14" s="104"/>
      <c r="B14" s="72" t="s">
        <v>340</v>
      </c>
      <c r="C14" s="227" t="e">
        <f>'Finansiniai duomenys'!#REF!</f>
        <v>#REF!</v>
      </c>
      <c r="D14" s="227"/>
      <c r="E14" s="227"/>
      <c r="F14" s="104"/>
      <c r="G14" s="104"/>
    </row>
    <row r="15" spans="1:7" ht="12" hidden="1" customHeight="1" x14ac:dyDescent="0.2">
      <c r="A15" s="104"/>
      <c r="B15" s="72"/>
      <c r="C15" s="117" t="s">
        <v>11</v>
      </c>
      <c r="D15" s="117"/>
      <c r="E15" s="117"/>
      <c r="F15" s="104"/>
      <c r="G15" s="104"/>
    </row>
    <row r="16" spans="1:7" ht="12" hidden="1" customHeight="1" x14ac:dyDescent="0.2">
      <c r="A16" s="104"/>
      <c r="B16" s="72"/>
      <c r="C16" s="117" t="s">
        <v>14</v>
      </c>
      <c r="D16" s="117"/>
      <c r="E16" s="117"/>
      <c r="F16" s="104"/>
      <c r="G16" s="104"/>
    </row>
    <row r="17" spans="1:9" ht="12" hidden="1" customHeight="1" x14ac:dyDescent="0.2">
      <c r="A17" s="104"/>
      <c r="B17" s="72"/>
      <c r="C17" s="117" t="s">
        <v>18</v>
      </c>
      <c r="D17" s="117"/>
      <c r="E17" s="117"/>
      <c r="F17" s="104"/>
      <c r="G17" s="104"/>
    </row>
    <row r="18" spans="1:9" ht="12" hidden="1" customHeight="1" x14ac:dyDescent="0.2">
      <c r="A18" s="104"/>
      <c r="B18" s="72"/>
      <c r="C18" s="117" t="s">
        <v>21</v>
      </c>
      <c r="D18" s="117"/>
      <c r="E18" s="117"/>
      <c r="F18" s="104"/>
      <c r="G18" s="104"/>
    </row>
    <row r="19" spans="1:9" ht="12" hidden="1" customHeight="1" x14ac:dyDescent="0.2">
      <c r="A19" s="104"/>
      <c r="B19" s="72"/>
      <c r="C19" s="117" t="s">
        <v>23</v>
      </c>
      <c r="D19" s="117"/>
      <c r="E19" s="117"/>
      <c r="F19" s="104"/>
      <c r="G19" s="104"/>
    </row>
    <row r="20" spans="1:9" ht="12" hidden="1" customHeight="1" x14ac:dyDescent="0.2">
      <c r="A20" s="104"/>
      <c r="B20" s="72"/>
      <c r="C20" s="117" t="s">
        <v>27</v>
      </c>
      <c r="D20" s="117"/>
      <c r="E20" s="117"/>
      <c r="F20" s="104"/>
      <c r="G20" s="104"/>
    </row>
    <row r="21" spans="1:9" ht="12" hidden="1" customHeight="1" x14ac:dyDescent="0.2">
      <c r="A21" s="104"/>
      <c r="B21" s="72"/>
      <c r="C21" s="117" t="s">
        <v>31</v>
      </c>
      <c r="D21" s="117"/>
      <c r="E21" s="117"/>
      <c r="F21" s="104"/>
      <c r="G21" s="104"/>
    </row>
    <row r="22" spans="1:9" ht="12" hidden="1" customHeight="1" x14ac:dyDescent="0.2">
      <c r="A22" s="104"/>
      <c r="B22" s="72"/>
      <c r="C22" s="117" t="s">
        <v>34</v>
      </c>
      <c r="D22" s="117"/>
      <c r="E22" s="117"/>
      <c r="F22" s="104"/>
      <c r="G22" s="104"/>
    </row>
    <row r="23" spans="1:9" ht="12" hidden="1" customHeight="1" x14ac:dyDescent="0.2">
      <c r="A23" s="104"/>
      <c r="B23" s="72"/>
      <c r="C23" s="117" t="s">
        <v>38</v>
      </c>
      <c r="D23" s="117"/>
      <c r="E23" s="117"/>
      <c r="F23" s="104"/>
      <c r="G23" s="104"/>
    </row>
    <row r="24" spans="1:9" ht="12" hidden="1" customHeight="1" x14ac:dyDescent="0.2">
      <c r="A24" s="104"/>
      <c r="B24" s="72"/>
      <c r="C24" s="117" t="s">
        <v>43</v>
      </c>
      <c r="D24" s="117"/>
      <c r="E24" s="117"/>
      <c r="F24" s="104"/>
      <c r="G24" s="104"/>
    </row>
    <row r="25" spans="1:9" ht="12" hidden="1" customHeight="1" x14ac:dyDescent="0.2">
      <c r="A25" s="104"/>
      <c r="B25" s="72"/>
      <c r="C25" s="117" t="s">
        <v>47</v>
      </c>
      <c r="D25" s="117"/>
      <c r="E25" s="117"/>
      <c r="F25" s="104"/>
      <c r="G25" s="104"/>
    </row>
    <row r="26" spans="1:9" ht="12" hidden="1" customHeight="1" x14ac:dyDescent="0.2">
      <c r="A26" s="104"/>
      <c r="B26" s="72"/>
      <c r="C26" s="20" t="s">
        <v>51</v>
      </c>
      <c r="D26" s="117"/>
      <c r="E26" s="117"/>
      <c r="F26" s="104"/>
      <c r="G26" s="104"/>
    </row>
    <row r="27" spans="1:9" x14ac:dyDescent="0.2">
      <c r="A27" s="104"/>
      <c r="B27" s="22" t="s">
        <v>13</v>
      </c>
      <c r="C27" s="227">
        <f>'Finansiniai duomenys'!C10</f>
        <v>120750163</v>
      </c>
      <c r="D27" s="227"/>
      <c r="E27" s="227"/>
      <c r="F27" s="104"/>
      <c r="G27" s="104"/>
    </row>
    <row r="28" spans="1:9" x14ac:dyDescent="0.2">
      <c r="A28" s="104"/>
      <c r="B28" s="22" t="s">
        <v>16</v>
      </c>
      <c r="C28" s="227" t="e">
        <f>'Finansiniai duomenys'!#REF!</f>
        <v>#REF!</v>
      </c>
      <c r="D28" s="227"/>
      <c r="E28" s="227"/>
      <c r="F28" s="104"/>
      <c r="G28" s="104"/>
    </row>
    <row r="29" spans="1:9" x14ac:dyDescent="0.2">
      <c r="A29" s="104"/>
      <c r="B29" s="22" t="s">
        <v>20</v>
      </c>
      <c r="C29" s="227" t="e">
        <f>'Finansiniai duomenys'!#REF!</f>
        <v>#REF!</v>
      </c>
      <c r="D29" s="227"/>
      <c r="E29" s="227"/>
      <c r="F29" s="104"/>
      <c r="G29" s="104"/>
      <c r="H29" s="21" t="s">
        <v>26</v>
      </c>
      <c r="I29" s="21"/>
    </row>
    <row r="30" spans="1:9" x14ac:dyDescent="0.2">
      <c r="A30" s="104"/>
      <c r="B30" s="22"/>
      <c r="C30" s="227" t="e">
        <f>'Finansiniai duomenys'!#REF!</f>
        <v>#REF!</v>
      </c>
      <c r="D30" s="227"/>
      <c r="E30" s="227"/>
      <c r="F30" s="104"/>
      <c r="G30" s="104"/>
      <c r="H30" s="21" t="s">
        <v>30</v>
      </c>
      <c r="I30" s="21"/>
    </row>
    <row r="31" spans="1:9" x14ac:dyDescent="0.2">
      <c r="A31" s="104"/>
      <c r="B31" s="22" t="s">
        <v>25</v>
      </c>
      <c r="C31" s="227" t="str">
        <f>'Finansiniai duomenys'!C12</f>
        <v>Laura Joffė</v>
      </c>
      <c r="D31" s="227"/>
      <c r="E31" s="227"/>
      <c r="F31" s="104"/>
      <c r="G31" s="104"/>
      <c r="H31" s="21" t="s">
        <v>33</v>
      </c>
      <c r="I31" s="21"/>
    </row>
    <row r="32" spans="1:9" x14ac:dyDescent="0.2">
      <c r="A32" s="104"/>
      <c r="B32" s="22" t="s">
        <v>29</v>
      </c>
      <c r="C32" s="270" t="str">
        <f>'Finansiniai duomenys'!C13</f>
        <v>Odeta Kovaliova</v>
      </c>
      <c r="D32" s="270"/>
      <c r="E32" s="270"/>
      <c r="F32" s="104"/>
      <c r="G32" s="104"/>
      <c r="H32" s="21" t="s">
        <v>341</v>
      </c>
      <c r="I32" s="21"/>
    </row>
    <row r="33" spans="1:9" x14ac:dyDescent="0.2">
      <c r="A33" s="104"/>
      <c r="B33" s="22"/>
      <c r="C33" s="22"/>
      <c r="D33" s="22"/>
      <c r="E33" s="22"/>
      <c r="F33" s="104"/>
      <c r="G33" s="104"/>
      <c r="H33" s="21" t="s">
        <v>42</v>
      </c>
      <c r="I33" s="21"/>
    </row>
    <row r="34" spans="1:9" x14ac:dyDescent="0.2">
      <c r="A34" s="104"/>
      <c r="B34" s="22"/>
      <c r="C34" s="233" t="s">
        <v>36</v>
      </c>
      <c r="D34" s="234"/>
      <c r="E34" s="234"/>
      <c r="F34" s="104"/>
      <c r="G34" s="104"/>
      <c r="H34" s="21" t="s">
        <v>46</v>
      </c>
      <c r="I34" s="21"/>
    </row>
    <row r="35" spans="1:9" x14ac:dyDescent="0.2">
      <c r="A35" s="104"/>
      <c r="B35" s="22" t="s">
        <v>40</v>
      </c>
      <c r="C35" s="245" t="s">
        <v>342</v>
      </c>
      <c r="D35" s="245"/>
      <c r="E35" s="55" t="s">
        <v>41</v>
      </c>
      <c r="F35" s="104"/>
      <c r="G35" s="104"/>
      <c r="H35" s="21" t="s">
        <v>50</v>
      </c>
      <c r="I35" s="21"/>
    </row>
    <row r="36" spans="1:9" x14ac:dyDescent="0.2">
      <c r="A36" s="104"/>
      <c r="B36" s="73" t="s">
        <v>45</v>
      </c>
      <c r="C36" s="274" t="str">
        <f>'Finansiniai duomenys'!C17</f>
        <v>Vilniaus miesto savivaldybės administracija</v>
      </c>
      <c r="D36" s="275"/>
      <c r="E36" s="105">
        <f>'Finansiniai duomenys'!E17</f>
        <v>1</v>
      </c>
      <c r="F36" s="104"/>
      <c r="G36" s="104"/>
      <c r="H36" s="21" t="s">
        <v>54</v>
      </c>
      <c r="I36" s="21"/>
    </row>
    <row r="37" spans="1:9" x14ac:dyDescent="0.2">
      <c r="A37" s="104"/>
      <c r="B37" s="73" t="s">
        <v>49</v>
      </c>
      <c r="C37" s="274">
        <f>'Finansiniai duomenys'!C18</f>
        <v>0</v>
      </c>
      <c r="D37" s="275"/>
      <c r="E37" s="105">
        <f>'Finansiniai duomenys'!E18</f>
        <v>0</v>
      </c>
      <c r="F37" s="104"/>
      <c r="G37" s="104"/>
      <c r="H37" s="21" t="s">
        <v>57</v>
      </c>
      <c r="I37" s="21"/>
    </row>
    <row r="38" spans="1:9" x14ac:dyDescent="0.2">
      <c r="A38" s="104"/>
      <c r="B38" s="73" t="s">
        <v>53</v>
      </c>
      <c r="C38" s="274" t="e">
        <f>'Finansiniai duomenys'!#REF!</f>
        <v>#REF!</v>
      </c>
      <c r="D38" s="275"/>
      <c r="E38" s="105" t="e">
        <f>'Finansiniai duomenys'!#REF!</f>
        <v>#REF!</v>
      </c>
      <c r="F38" s="104"/>
      <c r="G38" s="104"/>
      <c r="H38" s="17" t="s">
        <v>60</v>
      </c>
      <c r="I38" s="21"/>
    </row>
    <row r="39" spans="1:9" x14ac:dyDescent="0.2">
      <c r="A39" s="104"/>
      <c r="B39" s="73" t="s">
        <v>56</v>
      </c>
      <c r="C39" s="274" t="e">
        <f>'Finansiniai duomenys'!#REF!</f>
        <v>#REF!</v>
      </c>
      <c r="D39" s="275"/>
      <c r="E39" s="105" t="e">
        <f>'Finansiniai duomenys'!#REF!</f>
        <v>#REF!</v>
      </c>
      <c r="F39" s="104"/>
      <c r="G39" s="104"/>
      <c r="H39" s="17" t="s">
        <v>62</v>
      </c>
    </row>
    <row r="40" spans="1:9" x14ac:dyDescent="0.2">
      <c r="A40" s="104"/>
      <c r="B40" s="73" t="s">
        <v>59</v>
      </c>
      <c r="C40" s="274" t="e">
        <f>'Finansiniai duomenys'!#REF!</f>
        <v>#REF!</v>
      </c>
      <c r="D40" s="275"/>
      <c r="E40" s="105" t="e">
        <f>'Finansiniai duomenys'!#REF!</f>
        <v>#REF!</v>
      </c>
      <c r="F40" s="104"/>
      <c r="G40" s="104"/>
    </row>
    <row r="41" spans="1:9" x14ac:dyDescent="0.2">
      <c r="A41" s="104"/>
      <c r="B41" s="73" t="s">
        <v>67</v>
      </c>
      <c r="C41" s="266" t="s">
        <v>68</v>
      </c>
      <c r="D41" s="267"/>
      <c r="E41" s="56" t="e">
        <f>100%-SUM(E36:E40)</f>
        <v>#REF!</v>
      </c>
      <c r="F41" s="104"/>
      <c r="G41" s="104"/>
    </row>
    <row r="42" spans="1:9" x14ac:dyDescent="0.2">
      <c r="A42" s="104"/>
      <c r="B42" s="73"/>
      <c r="C42" s="57"/>
      <c r="D42" s="57"/>
      <c r="E42" s="57"/>
      <c r="F42" s="104"/>
      <c r="G42" s="104"/>
    </row>
    <row r="43" spans="1:9" x14ac:dyDescent="0.2">
      <c r="A43" s="104"/>
      <c r="B43" s="57" t="s">
        <v>70</v>
      </c>
      <c r="C43" s="276">
        <f>'Finansiniai duomenys'!C24</f>
        <v>0</v>
      </c>
      <c r="D43" s="276"/>
      <c r="E43" s="276"/>
      <c r="F43" s="104"/>
      <c r="G43" s="104"/>
    </row>
    <row r="44" spans="1:9" ht="24" x14ac:dyDescent="0.2">
      <c r="A44" s="104"/>
      <c r="B44" s="74" t="s">
        <v>343</v>
      </c>
      <c r="C44" s="277">
        <f>'Finansiniai duomenys'!C25</f>
        <v>0</v>
      </c>
      <c r="D44" s="277"/>
      <c r="E44" s="277"/>
      <c r="F44" s="104"/>
      <c r="G44" s="104"/>
    </row>
    <row r="45" spans="1:9" x14ac:dyDescent="0.2">
      <c r="A45" s="104"/>
      <c r="B45" s="22"/>
      <c r="C45" s="57"/>
      <c r="D45" s="57"/>
      <c r="E45" s="57"/>
      <c r="F45" s="104"/>
      <c r="G45" s="104"/>
    </row>
    <row r="46" spans="1:9" ht="24" x14ac:dyDescent="0.2">
      <c r="A46" s="104"/>
      <c r="B46" s="75" t="s">
        <v>74</v>
      </c>
      <c r="C46" s="278" t="e">
        <f>'Finansiniai duomenys'!#REF!</f>
        <v>#REF!</v>
      </c>
      <c r="D46" s="278"/>
      <c r="E46" s="278"/>
      <c r="F46" s="104"/>
      <c r="G46" s="104"/>
    </row>
    <row r="47" spans="1:9" ht="41.25" customHeight="1" x14ac:dyDescent="0.2">
      <c r="A47" s="104"/>
      <c r="B47" s="75" t="s">
        <v>76</v>
      </c>
      <c r="C47" s="279" t="e">
        <f>'Finansiniai duomenys'!#REF!</f>
        <v>#REF!</v>
      </c>
      <c r="D47" s="279"/>
      <c r="E47" s="279"/>
      <c r="F47" s="104"/>
      <c r="G47" s="104"/>
    </row>
    <row r="48" spans="1:9" x14ac:dyDescent="0.2">
      <c r="A48" s="104"/>
      <c r="B48" s="22"/>
      <c r="C48" s="57"/>
      <c r="D48" s="57"/>
      <c r="E48" s="57"/>
      <c r="F48" s="104"/>
      <c r="G48" s="104"/>
    </row>
    <row r="49" spans="1:12" ht="24.6" customHeight="1" x14ac:dyDescent="0.2">
      <c r="A49" s="104"/>
      <c r="B49" s="22"/>
      <c r="C49" s="217" t="s">
        <v>79</v>
      </c>
      <c r="D49" s="217"/>
      <c r="E49" s="217"/>
      <c r="F49" s="104"/>
      <c r="G49" s="104"/>
      <c r="H49" s="23"/>
    </row>
    <row r="50" spans="1:12" s="23" customFormat="1" ht="12" customHeight="1" x14ac:dyDescent="0.2">
      <c r="A50" s="110"/>
      <c r="B50" s="116"/>
      <c r="C50" s="219"/>
      <c r="D50" s="219"/>
      <c r="E50" s="219"/>
      <c r="F50" s="110"/>
      <c r="G50" s="110"/>
      <c r="H50" s="17"/>
      <c r="K50" s="17"/>
      <c r="L50" s="17"/>
    </row>
    <row r="51" spans="1:12" ht="12" customHeight="1" x14ac:dyDescent="0.2">
      <c r="A51" s="104"/>
      <c r="B51" s="21"/>
      <c r="C51" s="254" t="s">
        <v>83</v>
      </c>
      <c r="D51" s="254"/>
      <c r="E51" s="254"/>
      <c r="F51" s="104"/>
      <c r="G51" s="104"/>
    </row>
    <row r="52" spans="1:12" x14ac:dyDescent="0.2">
      <c r="A52" s="104"/>
      <c r="B52" s="21"/>
      <c r="C52" s="256" t="s">
        <v>85</v>
      </c>
      <c r="D52" s="256"/>
      <c r="E52" s="256"/>
      <c r="F52" s="104"/>
      <c r="G52" s="104"/>
    </row>
    <row r="53" spans="1:12" ht="12.75" thickBot="1" x14ac:dyDescent="0.25">
      <c r="A53" s="104"/>
      <c r="B53" s="76" t="s">
        <v>87</v>
      </c>
      <c r="C53" s="24" t="s">
        <v>344</v>
      </c>
      <c r="D53" s="24"/>
      <c r="E53" s="24" t="s">
        <v>345</v>
      </c>
      <c r="F53" s="104"/>
      <c r="G53" s="104"/>
    </row>
    <row r="54" spans="1:12" x14ac:dyDescent="0.2">
      <c r="A54" s="104"/>
      <c r="B54" s="77" t="s">
        <v>89</v>
      </c>
      <c r="C54" s="1"/>
      <c r="D54" s="25"/>
      <c r="E54" s="62"/>
      <c r="F54" s="104"/>
      <c r="G54" s="104"/>
    </row>
    <row r="55" spans="1:12" x14ac:dyDescent="0.2">
      <c r="A55" s="104"/>
      <c r="B55" s="77" t="s">
        <v>91</v>
      </c>
      <c r="C55" s="2"/>
      <c r="D55" s="26"/>
      <c r="E55" s="63"/>
      <c r="F55" s="104"/>
      <c r="G55" s="104"/>
      <c r="H55" s="27"/>
    </row>
    <row r="56" spans="1:12" s="27" customFormat="1" x14ac:dyDescent="0.2">
      <c r="A56" s="111"/>
      <c r="B56" s="78" t="s">
        <v>93</v>
      </c>
      <c r="C56" s="28">
        <f>+C54-C55</f>
        <v>0</v>
      </c>
      <c r="D56" s="21"/>
      <c r="E56" s="60">
        <f>+E54-E55</f>
        <v>0</v>
      </c>
      <c r="F56" s="111"/>
      <c r="G56" s="111"/>
      <c r="K56" s="17"/>
      <c r="L56" s="17"/>
    </row>
    <row r="57" spans="1:12" s="27" customFormat="1" x14ac:dyDescent="0.2">
      <c r="A57" s="111"/>
      <c r="B57" s="77" t="s">
        <v>95</v>
      </c>
      <c r="C57" s="7"/>
      <c r="D57" s="26"/>
      <c r="E57" s="106"/>
      <c r="F57" s="111"/>
      <c r="G57" s="111"/>
      <c r="H57" s="17"/>
      <c r="K57" s="17"/>
      <c r="L57" s="17"/>
    </row>
    <row r="58" spans="1:12" x14ac:dyDescent="0.2">
      <c r="A58" s="104"/>
      <c r="B58" s="77" t="s">
        <v>97</v>
      </c>
      <c r="C58" s="3"/>
      <c r="D58" s="26"/>
      <c r="E58" s="5"/>
      <c r="F58" s="104"/>
      <c r="G58" s="104"/>
      <c r="H58" s="27"/>
    </row>
    <row r="59" spans="1:12" s="27" customFormat="1" x14ac:dyDescent="0.2">
      <c r="A59" s="111"/>
      <c r="B59" s="78" t="s">
        <v>99</v>
      </c>
      <c r="C59" s="28">
        <f>+C56-C57-C58</f>
        <v>0</v>
      </c>
      <c r="D59" s="21"/>
      <c r="E59" s="60">
        <f>+E56-E57-E58</f>
        <v>0</v>
      </c>
      <c r="F59" s="111"/>
      <c r="G59" s="111"/>
      <c r="K59" s="17"/>
      <c r="L59" s="17"/>
    </row>
    <row r="60" spans="1:12" s="27" customFormat="1" x14ac:dyDescent="0.2">
      <c r="A60" s="111"/>
      <c r="B60" s="77" t="s">
        <v>101</v>
      </c>
      <c r="C60" s="6"/>
      <c r="D60" s="21"/>
      <c r="E60" s="107"/>
      <c r="F60" s="111"/>
      <c r="G60" s="111"/>
      <c r="H60" s="17"/>
      <c r="K60" s="29"/>
      <c r="L60" s="30"/>
    </row>
    <row r="61" spans="1:12" x14ac:dyDescent="0.2">
      <c r="A61" s="104"/>
      <c r="B61" s="77" t="s">
        <v>103</v>
      </c>
      <c r="C61" s="3"/>
      <c r="D61" s="21"/>
      <c r="E61" s="108"/>
      <c r="F61" s="104"/>
      <c r="G61" s="104"/>
    </row>
    <row r="62" spans="1:12" x14ac:dyDescent="0.2">
      <c r="A62" s="104"/>
      <c r="B62" s="77" t="s">
        <v>105</v>
      </c>
      <c r="C62" s="31">
        <f>C63-C64</f>
        <v>0</v>
      </c>
      <c r="D62" s="21"/>
      <c r="E62" s="61">
        <f>E63-E64</f>
        <v>0</v>
      </c>
      <c r="F62" s="104"/>
      <c r="G62" s="104"/>
    </row>
    <row r="63" spans="1:12" x14ac:dyDescent="0.2">
      <c r="A63" s="104"/>
      <c r="B63" s="79" t="s">
        <v>107</v>
      </c>
      <c r="C63" s="1"/>
      <c r="D63" s="26"/>
      <c r="E63" s="62"/>
      <c r="F63" s="104"/>
      <c r="G63" s="104"/>
    </row>
    <row r="64" spans="1:12" x14ac:dyDescent="0.2">
      <c r="A64" s="104"/>
      <c r="B64" s="79" t="s">
        <v>109</v>
      </c>
      <c r="C64" s="2"/>
      <c r="D64" s="26"/>
      <c r="E64" s="63"/>
      <c r="F64" s="104"/>
      <c r="G64" s="104"/>
      <c r="H64" s="27"/>
    </row>
    <row r="65" spans="1:12" s="27" customFormat="1" x14ac:dyDescent="0.2">
      <c r="A65" s="111"/>
      <c r="B65" s="78" t="s">
        <v>111</v>
      </c>
      <c r="C65" s="28">
        <f>+C59+C60+C61+C62</f>
        <v>0</v>
      </c>
      <c r="D65" s="21"/>
      <c r="E65" s="60">
        <f>+E59+E60+E61+E62</f>
        <v>0</v>
      </c>
      <c r="F65" s="111"/>
      <c r="G65" s="111"/>
      <c r="H65" s="17"/>
      <c r="K65" s="17"/>
      <c r="L65" s="17"/>
    </row>
    <row r="66" spans="1:12" x14ac:dyDescent="0.2">
      <c r="A66" s="104"/>
      <c r="B66" s="77" t="s">
        <v>113</v>
      </c>
      <c r="C66" s="3"/>
      <c r="D66" s="21"/>
      <c r="E66" s="64"/>
      <c r="F66" s="104"/>
      <c r="G66" s="104"/>
      <c r="H66" s="27"/>
    </row>
    <row r="67" spans="1:12" s="27" customFormat="1" x14ac:dyDescent="0.2">
      <c r="A67" s="111"/>
      <c r="B67" s="78" t="s">
        <v>115</v>
      </c>
      <c r="C67" s="28">
        <f>C65-C66</f>
        <v>0</v>
      </c>
      <c r="D67" s="21"/>
      <c r="E67" s="60">
        <f>E65-E66</f>
        <v>0</v>
      </c>
      <c r="F67" s="111"/>
      <c r="G67" s="111"/>
      <c r="H67" s="17"/>
      <c r="K67" s="17"/>
      <c r="L67" s="17"/>
    </row>
    <row r="68" spans="1:12" s="27" customFormat="1" ht="24" x14ac:dyDescent="0.2">
      <c r="A68" s="111"/>
      <c r="B68" s="80" t="s">
        <v>346</v>
      </c>
      <c r="C68" s="42"/>
      <c r="D68" s="21"/>
      <c r="E68" s="65"/>
      <c r="F68" s="111"/>
      <c r="G68" s="111"/>
      <c r="H68" s="17"/>
      <c r="K68" s="17"/>
      <c r="L68" s="17"/>
    </row>
    <row r="69" spans="1:12" ht="16.5" customHeight="1" x14ac:dyDescent="0.2">
      <c r="A69" s="104"/>
      <c r="B69" s="21"/>
      <c r="C69" s="21"/>
      <c r="D69" s="21"/>
      <c r="E69" s="21"/>
      <c r="F69" s="104"/>
      <c r="G69" s="104"/>
    </row>
    <row r="70" spans="1:12" ht="12.75" thickBot="1" x14ac:dyDescent="0.25">
      <c r="A70" s="104"/>
      <c r="B70" s="76" t="s">
        <v>119</v>
      </c>
      <c r="C70" s="32">
        <v>42369</v>
      </c>
      <c r="D70" s="24"/>
      <c r="E70" s="32">
        <v>42735</v>
      </c>
      <c r="F70" s="104"/>
      <c r="G70" s="104"/>
    </row>
    <row r="71" spans="1:12" x14ac:dyDescent="0.2">
      <c r="A71" s="104"/>
      <c r="B71" s="81" t="s">
        <v>121</v>
      </c>
      <c r="C71" s="1"/>
      <c r="D71" s="21"/>
      <c r="E71" s="58"/>
      <c r="F71" s="104"/>
      <c r="G71" s="104"/>
    </row>
    <row r="72" spans="1:12" x14ac:dyDescent="0.2">
      <c r="A72" s="104"/>
      <c r="B72" s="81" t="s">
        <v>123</v>
      </c>
      <c r="C72" s="4"/>
      <c r="D72" s="21"/>
      <c r="E72" s="67"/>
      <c r="F72" s="104"/>
      <c r="G72" s="104"/>
    </row>
    <row r="73" spans="1:12" x14ac:dyDescent="0.2">
      <c r="A73" s="104"/>
      <c r="B73" s="81" t="s">
        <v>125</v>
      </c>
      <c r="C73" s="4"/>
      <c r="D73" s="21"/>
      <c r="E73" s="67"/>
      <c r="F73" s="104"/>
      <c r="G73" s="104"/>
    </row>
    <row r="74" spans="1:12" x14ac:dyDescent="0.2">
      <c r="A74" s="104"/>
      <c r="B74" s="81" t="s">
        <v>127</v>
      </c>
      <c r="C74" s="4"/>
      <c r="D74" s="21"/>
      <c r="E74" s="67"/>
      <c r="F74" s="104"/>
      <c r="G74" s="104"/>
    </row>
    <row r="75" spans="1:12" x14ac:dyDescent="0.2">
      <c r="A75" s="104"/>
      <c r="B75" s="81" t="s">
        <v>347</v>
      </c>
      <c r="C75" s="2"/>
      <c r="D75" s="21"/>
      <c r="E75" s="109"/>
      <c r="F75" s="104"/>
      <c r="G75" s="104"/>
      <c r="H75" s="27"/>
    </row>
    <row r="76" spans="1:12" s="27" customFormat="1" x14ac:dyDescent="0.2">
      <c r="A76" s="111"/>
      <c r="B76" s="82" t="s">
        <v>129</v>
      </c>
      <c r="C76" s="33">
        <f>SUM(C71:C75)</f>
        <v>0</v>
      </c>
      <c r="D76" s="21"/>
      <c r="E76" s="33">
        <f>SUM(E71:E75)</f>
        <v>0</v>
      </c>
      <c r="F76" s="111"/>
      <c r="G76" s="111"/>
      <c r="H76" s="17"/>
      <c r="K76" s="17"/>
      <c r="L76" s="17"/>
    </row>
    <row r="77" spans="1:12" ht="7.5" customHeight="1" x14ac:dyDescent="0.2">
      <c r="A77" s="104"/>
      <c r="B77" s="21"/>
      <c r="C77" s="34"/>
      <c r="D77" s="35"/>
      <c r="E77" s="34"/>
      <c r="F77" s="104"/>
      <c r="G77" s="104"/>
    </row>
    <row r="78" spans="1:12" ht="11.25" customHeight="1" x14ac:dyDescent="0.2">
      <c r="A78" s="104"/>
      <c r="B78" s="83" t="s">
        <v>348</v>
      </c>
      <c r="C78" s="1"/>
      <c r="D78" s="35"/>
      <c r="E78" s="62"/>
      <c r="F78" s="104"/>
      <c r="G78" s="104"/>
    </row>
    <row r="79" spans="1:12" x14ac:dyDescent="0.2">
      <c r="A79" s="104"/>
      <c r="B79" s="84" t="s">
        <v>134</v>
      </c>
      <c r="C79" s="4"/>
      <c r="D79" s="35"/>
      <c r="E79" s="9"/>
      <c r="F79" s="104"/>
      <c r="G79" s="104"/>
    </row>
    <row r="80" spans="1:12" x14ac:dyDescent="0.2">
      <c r="A80" s="104"/>
      <c r="B80" s="85" t="s">
        <v>136</v>
      </c>
      <c r="C80" s="4"/>
      <c r="D80" s="35"/>
      <c r="E80" s="9"/>
      <c r="F80" s="104"/>
      <c r="G80" s="104"/>
    </row>
    <row r="81" spans="1:12" x14ac:dyDescent="0.2">
      <c r="A81" s="104"/>
      <c r="B81" s="85" t="s">
        <v>138</v>
      </c>
      <c r="C81" s="2"/>
      <c r="D81" s="35"/>
      <c r="E81" s="63"/>
      <c r="F81" s="104"/>
      <c r="G81" s="104"/>
      <c r="H81" s="27"/>
    </row>
    <row r="82" spans="1:12" s="27" customFormat="1" ht="10.5" customHeight="1" x14ac:dyDescent="0.2">
      <c r="A82" s="111"/>
      <c r="B82" s="82" t="s">
        <v>140</v>
      </c>
      <c r="C82" s="33">
        <f>SUM(C78:C81)</f>
        <v>0</v>
      </c>
      <c r="D82" s="21"/>
      <c r="E82" s="33">
        <f>SUM(E78:E81)</f>
        <v>0</v>
      </c>
      <c r="F82" s="111"/>
      <c r="G82" s="111"/>
      <c r="K82" s="17"/>
      <c r="L82" s="17"/>
    </row>
    <row r="83" spans="1:12" s="27" customFormat="1" ht="10.5" customHeight="1" x14ac:dyDescent="0.2">
      <c r="A83" s="111"/>
      <c r="B83" s="82"/>
      <c r="C83" s="33"/>
      <c r="D83" s="21"/>
      <c r="E83" s="33"/>
      <c r="F83" s="111"/>
      <c r="G83" s="111"/>
      <c r="K83" s="17"/>
      <c r="L83" s="17"/>
    </row>
    <row r="84" spans="1:12" s="27" customFormat="1" ht="10.5" customHeight="1" x14ac:dyDescent="0.2">
      <c r="A84" s="111"/>
      <c r="B84" s="82" t="s">
        <v>142</v>
      </c>
      <c r="C84" s="4"/>
      <c r="D84" s="21"/>
      <c r="E84" s="66"/>
      <c r="F84" s="111"/>
      <c r="G84" s="111"/>
      <c r="K84" s="17"/>
      <c r="L84" s="17"/>
    </row>
    <row r="85" spans="1:12" s="27" customFormat="1" ht="10.5" customHeight="1" x14ac:dyDescent="0.2">
      <c r="A85" s="111"/>
      <c r="B85" s="82"/>
      <c r="C85" s="33"/>
      <c r="D85" s="21"/>
      <c r="E85" s="33"/>
      <c r="F85" s="111"/>
      <c r="G85" s="111"/>
      <c r="K85" s="17"/>
      <c r="L85" s="17"/>
    </row>
    <row r="86" spans="1:12" s="27" customFormat="1" x14ac:dyDescent="0.2">
      <c r="A86" s="111"/>
      <c r="B86" s="82" t="s">
        <v>145</v>
      </c>
      <c r="C86" s="4"/>
      <c r="D86" s="21"/>
      <c r="E86" s="9"/>
      <c r="F86" s="111"/>
      <c r="G86" s="111"/>
      <c r="H86" s="17"/>
      <c r="K86" s="17"/>
      <c r="L86" s="17"/>
    </row>
    <row r="87" spans="1:12" ht="7.5" customHeight="1" x14ac:dyDescent="0.2">
      <c r="A87" s="104"/>
      <c r="B87" s="21"/>
      <c r="C87" s="34"/>
      <c r="D87" s="21"/>
      <c r="E87" s="34"/>
      <c r="F87" s="104"/>
      <c r="G87" s="104"/>
      <c r="H87" s="27"/>
    </row>
    <row r="88" spans="1:12" s="27" customFormat="1" x14ac:dyDescent="0.2">
      <c r="A88" s="111"/>
      <c r="B88" s="86" t="s">
        <v>146</v>
      </c>
      <c r="C88" s="33">
        <f>SUM(C76,C82,C84,C86)</f>
        <v>0</v>
      </c>
      <c r="D88" s="21"/>
      <c r="E88" s="33">
        <f>SUM(E76,E82,E84,E86)</f>
        <v>0</v>
      </c>
      <c r="F88" s="111"/>
      <c r="G88" s="111"/>
      <c r="H88" s="17"/>
      <c r="K88" s="17"/>
      <c r="L88" s="17"/>
    </row>
    <row r="89" spans="1:12" x14ac:dyDescent="0.2">
      <c r="A89" s="104"/>
      <c r="B89" s="87"/>
      <c r="C89" s="34"/>
      <c r="D89" s="21"/>
      <c r="E89" s="34"/>
      <c r="F89" s="104"/>
      <c r="G89" s="104"/>
      <c r="H89" s="27"/>
    </row>
    <row r="90" spans="1:12" s="27" customFormat="1" ht="24.75" customHeight="1" x14ac:dyDescent="0.2">
      <c r="A90" s="111"/>
      <c r="B90" s="88" t="s">
        <v>148</v>
      </c>
      <c r="C90" s="4"/>
      <c r="D90" s="21"/>
      <c r="E90" s="67"/>
      <c r="F90" s="111"/>
      <c r="G90" s="111"/>
      <c r="K90" s="17"/>
      <c r="L90" s="17"/>
    </row>
    <row r="91" spans="1:12" s="27" customFormat="1" x14ac:dyDescent="0.2">
      <c r="A91" s="111"/>
      <c r="B91" s="89" t="s">
        <v>150</v>
      </c>
      <c r="C91" s="4"/>
      <c r="D91" s="26"/>
      <c r="E91" s="9"/>
      <c r="F91" s="111"/>
      <c r="G91" s="111"/>
      <c r="K91" s="17"/>
      <c r="L91" s="17"/>
    </row>
    <row r="92" spans="1:12" s="27" customFormat="1" ht="24" x14ac:dyDescent="0.2">
      <c r="A92" s="111"/>
      <c r="B92" s="88" t="s">
        <v>152</v>
      </c>
      <c r="C92" s="4"/>
      <c r="D92" s="21"/>
      <c r="E92" s="66"/>
      <c r="F92" s="111"/>
      <c r="G92" s="111"/>
      <c r="K92" s="17"/>
      <c r="L92" s="17"/>
    </row>
    <row r="93" spans="1:12" s="27" customFormat="1" x14ac:dyDescent="0.2">
      <c r="A93" s="111"/>
      <c r="B93" s="88" t="s">
        <v>154</v>
      </c>
      <c r="C93" s="4"/>
      <c r="D93" s="21"/>
      <c r="E93" s="67"/>
      <c r="F93" s="111"/>
      <c r="G93" s="111"/>
      <c r="K93" s="17"/>
      <c r="L93" s="17"/>
    </row>
    <row r="94" spans="1:12" s="27" customFormat="1" x14ac:dyDescent="0.2">
      <c r="A94" s="111"/>
      <c r="B94" s="88" t="s">
        <v>158</v>
      </c>
      <c r="C94" s="4"/>
      <c r="D94" s="21"/>
      <c r="E94" s="67"/>
      <c r="F94" s="111"/>
      <c r="G94" s="111"/>
      <c r="K94" s="17"/>
      <c r="L94" s="17"/>
    </row>
    <row r="95" spans="1:12" s="27" customFormat="1" x14ac:dyDescent="0.2">
      <c r="A95" s="111"/>
      <c r="B95" s="88" t="s">
        <v>160</v>
      </c>
      <c r="C95" s="4"/>
      <c r="D95" s="21"/>
      <c r="E95" s="67"/>
      <c r="F95" s="111"/>
      <c r="G95" s="111"/>
      <c r="K95" s="17"/>
      <c r="L95" s="17"/>
    </row>
    <row r="96" spans="1:12" s="27" customFormat="1" x14ac:dyDescent="0.2">
      <c r="A96" s="111"/>
      <c r="B96" s="89" t="s">
        <v>162</v>
      </c>
      <c r="C96" s="4"/>
      <c r="D96" s="21"/>
      <c r="E96" s="67"/>
      <c r="F96" s="111"/>
      <c r="G96" s="111"/>
      <c r="K96" s="17"/>
      <c r="L96" s="17"/>
    </row>
    <row r="97" spans="1:12" s="27" customFormat="1" x14ac:dyDescent="0.2">
      <c r="A97" s="111"/>
      <c r="B97" s="88" t="s">
        <v>164</v>
      </c>
      <c r="C97" s="4"/>
      <c r="D97" s="21"/>
      <c r="E97" s="67"/>
      <c r="F97" s="111"/>
      <c r="G97" s="104"/>
      <c r="K97" s="17"/>
      <c r="L97" s="17"/>
    </row>
    <row r="98" spans="1:12" s="27" customFormat="1" ht="37.5" customHeight="1" x14ac:dyDescent="0.2">
      <c r="A98" s="111"/>
      <c r="B98" s="88" t="s">
        <v>349</v>
      </c>
      <c r="C98" s="5"/>
      <c r="D98" s="36"/>
      <c r="E98" s="59"/>
      <c r="F98" s="111"/>
      <c r="G98" s="104"/>
      <c r="K98" s="17"/>
      <c r="L98" s="17"/>
    </row>
    <row r="99" spans="1:12" s="27" customFormat="1" x14ac:dyDescent="0.2">
      <c r="A99" s="111"/>
      <c r="B99" s="78" t="s">
        <v>166</v>
      </c>
      <c r="C99" s="33">
        <f>SUM(C90,C92:C95,C97:C97)</f>
        <v>0</v>
      </c>
      <c r="D99" s="21"/>
      <c r="E99" s="33">
        <f>SUM(E90,E92:E95,E97:E97)</f>
        <v>0</v>
      </c>
      <c r="F99" s="111"/>
      <c r="G99" s="111"/>
      <c r="H99" s="17"/>
      <c r="K99" s="17"/>
      <c r="L99" s="17"/>
    </row>
    <row r="100" spans="1:12" ht="7.5" customHeight="1" x14ac:dyDescent="0.2">
      <c r="A100" s="104"/>
      <c r="B100" s="77"/>
      <c r="C100" s="34"/>
      <c r="D100" s="21"/>
      <c r="E100" s="34"/>
      <c r="F100" s="104"/>
      <c r="G100" s="104"/>
      <c r="H100" s="27"/>
    </row>
    <row r="101" spans="1:12" s="27" customFormat="1" x14ac:dyDescent="0.2">
      <c r="A101" s="111"/>
      <c r="B101" s="78" t="s">
        <v>169</v>
      </c>
      <c r="C101" s="11"/>
      <c r="D101" s="21"/>
      <c r="E101" s="66"/>
      <c r="F101" s="111"/>
      <c r="G101" s="111"/>
      <c r="K101" s="17"/>
      <c r="L101" s="17"/>
    </row>
    <row r="102" spans="1:12" s="27" customFormat="1" x14ac:dyDescent="0.2">
      <c r="A102" s="111"/>
      <c r="B102" s="78"/>
      <c r="C102" s="34"/>
      <c r="D102" s="21"/>
      <c r="E102" s="34"/>
      <c r="F102" s="111"/>
      <c r="G102" s="111"/>
      <c r="K102" s="17"/>
      <c r="L102" s="17"/>
    </row>
    <row r="103" spans="1:12" s="27" customFormat="1" x14ac:dyDescent="0.2">
      <c r="A103" s="111"/>
      <c r="B103" s="78" t="s">
        <v>350</v>
      </c>
      <c r="C103" s="5"/>
      <c r="D103" s="36"/>
      <c r="E103" s="5"/>
      <c r="F103" s="111"/>
      <c r="G103" s="111"/>
      <c r="H103" s="17"/>
      <c r="K103" s="17"/>
      <c r="L103" s="17"/>
    </row>
    <row r="104" spans="1:12" ht="7.5" customHeight="1" x14ac:dyDescent="0.2">
      <c r="A104" s="104"/>
      <c r="B104" s="77"/>
      <c r="C104" s="34"/>
      <c r="D104" s="21"/>
      <c r="E104" s="34"/>
      <c r="F104" s="104"/>
      <c r="G104" s="104"/>
    </row>
    <row r="105" spans="1:12" x14ac:dyDescent="0.2">
      <c r="A105" s="104"/>
      <c r="B105" s="79" t="s">
        <v>351</v>
      </c>
      <c r="C105" s="9"/>
      <c r="D105" s="36"/>
      <c r="E105" s="66"/>
      <c r="F105" s="104"/>
      <c r="G105" s="104"/>
    </row>
    <row r="106" spans="1:12" x14ac:dyDescent="0.2">
      <c r="A106" s="104"/>
      <c r="B106" s="90" t="s">
        <v>176</v>
      </c>
      <c r="C106" s="11"/>
      <c r="D106" s="36"/>
      <c r="E106" s="9"/>
      <c r="F106" s="104"/>
      <c r="G106" s="104"/>
    </row>
    <row r="107" spans="1:12" x14ac:dyDescent="0.2">
      <c r="A107" s="104"/>
      <c r="B107" s="79" t="s">
        <v>352</v>
      </c>
      <c r="C107" s="9"/>
      <c r="D107" s="36"/>
      <c r="E107" s="9"/>
      <c r="F107" s="104"/>
      <c r="G107" s="104"/>
    </row>
    <row r="108" spans="1:12" x14ac:dyDescent="0.2">
      <c r="A108" s="104"/>
      <c r="B108" s="90" t="s">
        <v>180</v>
      </c>
      <c r="C108" s="11"/>
      <c r="D108" s="35"/>
      <c r="E108" s="9"/>
      <c r="F108" s="104"/>
      <c r="G108" s="104"/>
    </row>
    <row r="109" spans="1:12" x14ac:dyDescent="0.2">
      <c r="A109" s="104"/>
      <c r="B109" s="91" t="s">
        <v>353</v>
      </c>
      <c r="C109" s="11"/>
      <c r="D109" s="35"/>
      <c r="E109" s="9"/>
      <c r="F109" s="104"/>
      <c r="G109" s="104"/>
      <c r="H109" s="27"/>
    </row>
    <row r="110" spans="1:12" s="27" customFormat="1" x14ac:dyDescent="0.2">
      <c r="A110" s="111"/>
      <c r="B110" s="78" t="s">
        <v>354</v>
      </c>
      <c r="C110" s="33">
        <f>SUM(C105,C107)</f>
        <v>0</v>
      </c>
      <c r="D110" s="21"/>
      <c r="E110" s="33">
        <f>SUM(E105,E107)</f>
        <v>0</v>
      </c>
      <c r="F110" s="111"/>
      <c r="G110" s="111"/>
      <c r="K110" s="17"/>
      <c r="L110" s="17"/>
    </row>
    <row r="111" spans="1:12" s="27" customFormat="1" x14ac:dyDescent="0.2">
      <c r="A111" s="111"/>
      <c r="B111" s="78"/>
      <c r="C111" s="33"/>
      <c r="D111" s="21"/>
      <c r="E111" s="33"/>
      <c r="F111" s="111"/>
      <c r="G111" s="111"/>
      <c r="K111" s="17"/>
      <c r="L111" s="17"/>
    </row>
    <row r="112" spans="1:12" s="27" customFormat="1" x14ac:dyDescent="0.2">
      <c r="A112" s="111"/>
      <c r="B112" s="78" t="s">
        <v>186</v>
      </c>
      <c r="C112" s="11"/>
      <c r="D112" s="21"/>
      <c r="E112" s="66"/>
      <c r="F112" s="111"/>
      <c r="G112" s="111"/>
      <c r="K112" s="17"/>
      <c r="L112" s="17"/>
    </row>
    <row r="113" spans="1:12" s="27" customFormat="1" ht="7.5" customHeight="1" x14ac:dyDescent="0.2">
      <c r="A113" s="111"/>
      <c r="B113" s="78"/>
      <c r="C113" s="33"/>
      <c r="D113" s="21"/>
      <c r="E113" s="33"/>
      <c r="F113" s="111"/>
      <c r="G113" s="111"/>
      <c r="K113" s="17"/>
      <c r="L113" s="17"/>
    </row>
    <row r="114" spans="1:12" s="27" customFormat="1" x14ac:dyDescent="0.2">
      <c r="A114" s="111"/>
      <c r="B114" s="78" t="s">
        <v>189</v>
      </c>
      <c r="C114" s="10"/>
      <c r="D114" s="21"/>
      <c r="E114" s="66"/>
      <c r="F114" s="111"/>
      <c r="G114" s="111"/>
      <c r="H114" s="17"/>
      <c r="K114" s="17"/>
      <c r="L114" s="17"/>
    </row>
    <row r="115" spans="1:12" ht="7.5" customHeight="1" x14ac:dyDescent="0.2">
      <c r="A115" s="104"/>
      <c r="B115" s="21"/>
      <c r="C115" s="34"/>
      <c r="D115" s="21"/>
      <c r="E115" s="34"/>
      <c r="F115" s="104"/>
      <c r="G115" s="104"/>
      <c r="H115" s="27"/>
    </row>
    <row r="116" spans="1:12" s="27" customFormat="1" x14ac:dyDescent="0.2">
      <c r="A116" s="111"/>
      <c r="B116" s="78" t="s">
        <v>192</v>
      </c>
      <c r="C116" s="33">
        <f>SUM(C99,C101,C103,C110,C112,C114)</f>
        <v>0</v>
      </c>
      <c r="D116" s="21"/>
      <c r="E116" s="33">
        <f>SUM(E99,E101,E103,E110,E112,E114)</f>
        <v>0</v>
      </c>
      <c r="F116" s="111"/>
      <c r="G116" s="111"/>
      <c r="K116" s="17"/>
      <c r="L116" s="17"/>
    </row>
    <row r="117" spans="1:12" s="27" customFormat="1" x14ac:dyDescent="0.2">
      <c r="A117" s="111"/>
      <c r="B117" s="78"/>
      <c r="C117" s="37"/>
      <c r="D117" s="21"/>
      <c r="E117" s="37"/>
      <c r="F117" s="111"/>
      <c r="G117" s="111"/>
      <c r="K117" s="17"/>
      <c r="L117" s="17"/>
    </row>
    <row r="118" spans="1:12" s="27" customFormat="1" x14ac:dyDescent="0.2">
      <c r="A118" s="111"/>
      <c r="B118" s="78" t="s">
        <v>195</v>
      </c>
      <c r="C118" s="38" t="str">
        <f>IF(ROUND((C88-C116)/2,1)=0,"Balansas",C88-C116)</f>
        <v>Balansas</v>
      </c>
      <c r="D118" s="21"/>
      <c r="E118" s="38" t="str">
        <f>IF(ROUND((E88-E116)/2,1)=0,"Balansas",E88-E116)</f>
        <v>Balansas</v>
      </c>
      <c r="F118" s="111"/>
      <c r="G118" s="111"/>
      <c r="H118" s="17"/>
      <c r="K118" s="17"/>
      <c r="L118" s="17"/>
    </row>
    <row r="119" spans="1:12" x14ac:dyDescent="0.2">
      <c r="A119" s="104"/>
      <c r="B119" s="21"/>
      <c r="C119" s="21"/>
      <c r="D119" s="21"/>
      <c r="E119" s="21"/>
      <c r="F119" s="104"/>
      <c r="G119" s="104"/>
    </row>
    <row r="120" spans="1:12" x14ac:dyDescent="0.2">
      <c r="A120" s="104"/>
      <c r="B120" s="21"/>
      <c r="C120" s="21"/>
      <c r="D120" s="21"/>
      <c r="E120" s="21"/>
      <c r="F120" s="104"/>
      <c r="G120" s="104"/>
    </row>
    <row r="121" spans="1:12" x14ac:dyDescent="0.2">
      <c r="A121" s="104"/>
      <c r="B121" s="92" t="s">
        <v>198</v>
      </c>
      <c r="C121" s="43"/>
      <c r="D121" s="36"/>
      <c r="E121" s="68"/>
      <c r="F121" s="104"/>
      <c r="G121" s="104"/>
    </row>
    <row r="122" spans="1:12" x14ac:dyDescent="0.2">
      <c r="A122" s="104"/>
      <c r="B122" s="21"/>
      <c r="C122" s="21"/>
      <c r="D122" s="21"/>
      <c r="E122" s="21"/>
      <c r="F122" s="104"/>
      <c r="G122" s="104"/>
    </row>
    <row r="123" spans="1:12" x14ac:dyDescent="0.2">
      <c r="A123" s="104"/>
      <c r="B123" s="77"/>
      <c r="C123" s="21"/>
      <c r="D123" s="21"/>
      <c r="E123" s="21"/>
      <c r="F123" s="104"/>
      <c r="G123" s="104"/>
    </row>
    <row r="124" spans="1:12" ht="12.75" thickBot="1" x14ac:dyDescent="0.25">
      <c r="A124" s="104"/>
      <c r="B124" s="76" t="s">
        <v>201</v>
      </c>
      <c r="C124" s="24" t="str">
        <f>C53</f>
        <v>2015 metai</v>
      </c>
      <c r="D124" s="24"/>
      <c r="E124" s="24" t="str">
        <f>E53</f>
        <v>2016 metai</v>
      </c>
      <c r="F124" s="104"/>
      <c r="G124" s="104"/>
    </row>
    <row r="125" spans="1:12" x14ac:dyDescent="0.2">
      <c r="A125" s="104"/>
      <c r="B125" s="93" t="s">
        <v>355</v>
      </c>
      <c r="C125" s="49" t="s">
        <v>356</v>
      </c>
      <c r="D125" s="39"/>
      <c r="E125" s="69"/>
      <c r="F125" s="104"/>
      <c r="G125" s="104"/>
    </row>
    <row r="126" spans="1:12" x14ac:dyDescent="0.2">
      <c r="A126" s="104"/>
      <c r="B126" s="94"/>
      <c r="C126" s="39"/>
      <c r="D126" s="39"/>
      <c r="E126" s="39"/>
      <c r="F126" s="104"/>
      <c r="G126" s="104"/>
    </row>
    <row r="127" spans="1:12" ht="24" x14ac:dyDescent="0.2">
      <c r="A127" s="104"/>
      <c r="B127" s="95" t="s">
        <v>203</v>
      </c>
      <c r="C127" s="11"/>
      <c r="D127" s="21"/>
      <c r="E127" s="66"/>
      <c r="F127" s="104"/>
      <c r="G127" s="104"/>
    </row>
    <row r="128" spans="1:12" ht="9" customHeight="1" x14ac:dyDescent="0.2">
      <c r="A128" s="104"/>
      <c r="B128" s="21"/>
      <c r="C128" s="34"/>
      <c r="D128" s="8"/>
      <c r="E128" s="34"/>
      <c r="F128" s="104"/>
      <c r="G128" s="104"/>
    </row>
    <row r="129" spans="1:7" ht="24" x14ac:dyDescent="0.2">
      <c r="A129" s="104"/>
      <c r="B129" s="96" t="s">
        <v>357</v>
      </c>
      <c r="C129" s="10"/>
      <c r="D129" s="36"/>
      <c r="E129" s="66"/>
      <c r="F129" s="104"/>
      <c r="G129" s="104"/>
    </row>
    <row r="130" spans="1:7" x14ac:dyDescent="0.2">
      <c r="A130" s="104"/>
      <c r="B130" s="21"/>
      <c r="C130" s="8"/>
      <c r="D130" s="8"/>
      <c r="E130" s="8"/>
      <c r="F130" s="104"/>
      <c r="G130" s="104"/>
    </row>
    <row r="131" spans="1:7" ht="12.75" thickBot="1" x14ac:dyDescent="0.25">
      <c r="A131" s="104"/>
      <c r="B131" s="76" t="s">
        <v>216</v>
      </c>
      <c r="C131" s="24" t="str">
        <f>C53</f>
        <v>2015 metai</v>
      </c>
      <c r="D131" s="24"/>
      <c r="E131" s="24" t="str">
        <f>E53</f>
        <v>2016 metai</v>
      </c>
      <c r="F131" s="104"/>
      <c r="G131" s="104"/>
    </row>
    <row r="132" spans="1:7" x14ac:dyDescent="0.2">
      <c r="A132" s="104"/>
      <c r="B132" s="97" t="s">
        <v>217</v>
      </c>
      <c r="C132" s="4"/>
      <c r="D132" s="25"/>
      <c r="E132" s="9"/>
      <c r="F132" s="104"/>
      <c r="G132" s="104"/>
    </row>
    <row r="133" spans="1:7" x14ac:dyDescent="0.2">
      <c r="A133" s="104"/>
      <c r="B133" s="98" t="s">
        <v>218</v>
      </c>
      <c r="C133" s="11"/>
      <c r="D133" s="35"/>
      <c r="E133" s="9"/>
      <c r="F133" s="104"/>
      <c r="G133" s="104"/>
    </row>
    <row r="134" spans="1:7" x14ac:dyDescent="0.2">
      <c r="A134" s="104"/>
      <c r="B134" s="97" t="s">
        <v>358</v>
      </c>
      <c r="C134" s="11"/>
      <c r="D134" s="21"/>
      <c r="E134" s="67"/>
      <c r="F134" s="104"/>
      <c r="G134" s="104"/>
    </row>
    <row r="135" spans="1:7" x14ac:dyDescent="0.2">
      <c r="A135" s="104"/>
      <c r="B135" s="97" t="s">
        <v>220</v>
      </c>
      <c r="C135" s="11"/>
      <c r="D135" s="21"/>
      <c r="E135" s="67"/>
      <c r="F135" s="104"/>
      <c r="G135" s="104"/>
    </row>
    <row r="136" spans="1:7" ht="25.5" customHeight="1" x14ac:dyDescent="0.2">
      <c r="A136" s="104"/>
      <c r="B136" s="99" t="s">
        <v>222</v>
      </c>
      <c r="C136" s="21"/>
      <c r="D136" s="8"/>
      <c r="E136" s="21"/>
      <c r="F136" s="104"/>
      <c r="G136" s="104"/>
    </row>
    <row r="137" spans="1:7" ht="12" customHeight="1" thickBot="1" x14ac:dyDescent="0.25">
      <c r="A137" s="104"/>
      <c r="B137" s="100"/>
      <c r="C137" s="40"/>
      <c r="D137" s="40"/>
      <c r="E137" s="40"/>
      <c r="F137" s="104"/>
      <c r="G137" s="104"/>
    </row>
    <row r="138" spans="1:7" ht="12" customHeight="1" thickBot="1" x14ac:dyDescent="0.25">
      <c r="A138" s="104"/>
      <c r="B138" s="76" t="s">
        <v>224</v>
      </c>
      <c r="C138" s="24"/>
      <c r="D138" s="24"/>
      <c r="E138" s="24"/>
      <c r="F138" s="104"/>
      <c r="G138" s="104"/>
    </row>
    <row r="139" spans="1:7" ht="86.25" customHeight="1" x14ac:dyDescent="0.2">
      <c r="A139" s="104"/>
      <c r="B139" s="101" t="s">
        <v>226</v>
      </c>
      <c r="C139" s="252"/>
      <c r="D139" s="252"/>
      <c r="E139" s="252"/>
      <c r="F139" s="104"/>
      <c r="G139" s="104"/>
    </row>
    <row r="140" spans="1:7" x14ac:dyDescent="0.2">
      <c r="A140" s="104"/>
      <c r="B140" s="8"/>
      <c r="C140" s="21"/>
      <c r="D140" s="21"/>
      <c r="E140" s="21"/>
      <c r="F140" s="104"/>
      <c r="G140" s="104"/>
    </row>
    <row r="141" spans="1:7" ht="12.75" thickBot="1" x14ac:dyDescent="0.25">
      <c r="A141" s="104"/>
      <c r="B141" s="113"/>
      <c r="C141" s="41"/>
      <c r="D141" s="41"/>
      <c r="E141" s="41"/>
      <c r="F141" s="104"/>
      <c r="G141" s="104"/>
    </row>
    <row r="142" spans="1:7" ht="13.5" customHeight="1" x14ac:dyDescent="0.2">
      <c r="A142" s="104"/>
      <c r="B142" s="21"/>
      <c r="C142" s="21"/>
      <c r="D142" s="21"/>
      <c r="E142" s="21"/>
      <c r="F142" s="104"/>
      <c r="G142" s="104"/>
    </row>
    <row r="143" spans="1:7" x14ac:dyDescent="0.2">
      <c r="A143" s="104"/>
      <c r="B143" s="18" t="s">
        <v>231</v>
      </c>
      <c r="C143" s="70"/>
      <c r="D143" s="70"/>
      <c r="E143" s="70"/>
      <c r="F143" s="104"/>
      <c r="G143" s="104"/>
    </row>
    <row r="144" spans="1:7" x14ac:dyDescent="0.2">
      <c r="A144" s="104"/>
      <c r="B144" s="21" t="s">
        <v>233</v>
      </c>
      <c r="C144" s="258"/>
      <c r="D144" s="258"/>
      <c r="E144" s="258"/>
      <c r="F144" s="104"/>
      <c r="G144" s="104"/>
    </row>
    <row r="145" spans="1:7" x14ac:dyDescent="0.2">
      <c r="A145" s="104"/>
      <c r="B145" s="21" t="s">
        <v>235</v>
      </c>
      <c r="C145" s="260"/>
      <c r="D145" s="260"/>
      <c r="E145" s="260"/>
      <c r="F145" s="104"/>
      <c r="G145" s="104"/>
    </row>
    <row r="146" spans="1:7" ht="24" x14ac:dyDescent="0.2">
      <c r="A146" s="104"/>
      <c r="B146" s="102" t="s">
        <v>237</v>
      </c>
      <c r="C146" s="248"/>
      <c r="D146" s="248"/>
      <c r="E146" s="248"/>
      <c r="F146" s="104"/>
      <c r="G146" s="104"/>
    </row>
    <row r="147" spans="1:7" ht="30" customHeight="1" x14ac:dyDescent="0.2">
      <c r="A147" s="104"/>
      <c r="B147" s="103" t="s">
        <v>359</v>
      </c>
      <c r="C147" s="250"/>
      <c r="D147" s="250"/>
      <c r="E147" s="250"/>
      <c r="F147" s="104"/>
      <c r="G147" s="104"/>
    </row>
    <row r="148" spans="1:7" ht="1.9" customHeight="1" x14ac:dyDescent="0.2">
      <c r="A148" s="104"/>
      <c r="B148" s="104"/>
      <c r="C148" s="104"/>
      <c r="D148" s="104"/>
      <c r="E148" s="112"/>
      <c r="F148" s="104"/>
      <c r="G148" s="104"/>
    </row>
    <row r="149" spans="1:7" ht="8.25" customHeight="1" x14ac:dyDescent="0.2">
      <c r="A149" s="104"/>
      <c r="B149" s="104"/>
      <c r="C149" s="104"/>
      <c r="D149" s="104"/>
      <c r="E149" s="104"/>
      <c r="F149" s="104"/>
      <c r="G149" s="104"/>
    </row>
  </sheetData>
  <sheetProtection password="DF8B" sheet="1" selectLockedCells="1"/>
  <dataConsolidate/>
  <mergeCells count="33">
    <mergeCell ref="C145:E145"/>
    <mergeCell ref="C146:E146"/>
    <mergeCell ref="C147:E147"/>
    <mergeCell ref="C50:E50"/>
    <mergeCell ref="C51:E51"/>
    <mergeCell ref="C52:E52"/>
    <mergeCell ref="C139:E139"/>
    <mergeCell ref="C144:E144"/>
    <mergeCell ref="D2:E2"/>
    <mergeCell ref="D3:E3"/>
    <mergeCell ref="C49:E49"/>
    <mergeCell ref="C35:D35"/>
    <mergeCell ref="C36:D36"/>
    <mergeCell ref="C37:D37"/>
    <mergeCell ref="C38:D38"/>
    <mergeCell ref="C39:D39"/>
    <mergeCell ref="C40:D40"/>
    <mergeCell ref="C41:D41"/>
    <mergeCell ref="C43:E43"/>
    <mergeCell ref="C44:E44"/>
    <mergeCell ref="C46:E46"/>
    <mergeCell ref="C47:E47"/>
    <mergeCell ref="B6:E6"/>
    <mergeCell ref="C34:E34"/>
    <mergeCell ref="C29:E29"/>
    <mergeCell ref="C30:E30"/>
    <mergeCell ref="C31:E31"/>
    <mergeCell ref="C32:E32"/>
    <mergeCell ref="C9:E9"/>
    <mergeCell ref="C10:E10"/>
    <mergeCell ref="C14:E14"/>
    <mergeCell ref="C27:E27"/>
    <mergeCell ref="C28:E28"/>
  </mergeCells>
  <conditionalFormatting sqref="C118 E118">
    <cfRule type="cellIs" dxfId="0" priority="1" stopIfTrue="1" operator="notEqual">
      <formula>"Balansas"</formula>
    </cfRule>
  </conditionalFormatting>
  <dataValidations count="8">
    <dataValidation allowBlank="1" showErrorMessage="1" prompt="Nurodykite identifikacinį numerį (juridinio asmens kodą)" sqref="C29:E30" xr:uid="{6247A691-06B6-42B6-9277-C036AD99A606}"/>
    <dataValidation allowBlank="1" showErrorMessage="1" prompt="Nurodykite pilną įmonės pavadinimą, pvz. Akcinė bendrovė „Pavyzdys“ ar Valstybės įmonė „Pavyzdys“" sqref="C9:E9" xr:uid="{9F8CF4DD-CF9B-4010-8821-4429F1581EE1}"/>
    <dataValidation type="whole" allowBlank="1" showErrorMessage="1" prompt="Nurodykite identifikacinį numerį (juridinio asmens kodą)" sqref="D27:E27 C27:C28" xr:uid="{1EF6AD07-BDF0-4557-945B-D52072C55874}">
      <formula1>0</formula1>
      <formula2>9999999999999990000</formula2>
    </dataValidation>
    <dataValidation allowBlank="1" showErrorMessage="1" prompt="Nurodykite įmonės teisinę formą (AB, UAB, VĮ), pasirinkdami iš sąrašo" sqref="C10:E10" xr:uid="{CFEA7A2A-2B05-4D8F-9D52-479CF85F845D}"/>
    <dataValidation allowBlank="1" showErrorMessage="1" prompt="Nurodykite įmonės teisinį statusą. Jei neatitinka nei vieno iš pateiktų sąraše, pasirinkite „-“" sqref="C14:E14" xr:uid="{BD72C814-AE82-4023-80B7-DBBC503F61E7}"/>
    <dataValidation allowBlank="1" showErrorMessage="1" sqref="B51:B52" xr:uid="{89C702A1-1940-4B52-8BCE-3A393D1807BD}"/>
    <dataValidation allowBlank="1" showErrorMessage="1" prompt="Nurodykite įmonės direktoriaus (generalinio direktoriaus) vardą ir pavardę. VĮ miškų urėdijų prašome nurodyti miškų urėdo vardą ir pavardę. Pareigų nurodyti nereikia." sqref="C31:E31" xr:uid="{7F6A26E6-BA43-4A7D-827F-3DD3C05685DC}"/>
    <dataValidation allowBlank="1" showErrorMessage="1" prompt="Nurodykite įmonės vyr. finansininko (vyr. buhalterio) vardą ir pavardę. Pareigų nurodyti nereikia." sqref="C32:E32" xr:uid="{18C758B4-A97A-4C91-A14E-15DA79E3B393}"/>
  </dataValidations>
  <pageMargins left="0.7" right="0.7" top="0.75" bottom="0.75" header="0.3" footer="0.3"/>
  <pageSetup paperSize="9" scale="64" fitToHeight="0" orientation="portrait" r:id="rId1"/>
  <headerFooter>
    <oddFooter>Puslapių &amp;P iš &amp;N</oddFooter>
  </headerFooter>
  <rowBreaks count="1" manualBreakCount="1">
    <brk id="89" min="1" max="4" man="1"/>
  </rowBreaks>
  <colBreaks count="1" manualBreakCount="1">
    <brk id="5" min="1" max="148" man="1"/>
  </col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C2723AFDCCF4CA6C7EEC604096041" ma:contentTypeVersion="18" ma:contentTypeDescription="Create a new document." ma:contentTypeScope="" ma:versionID="389b34059fc78e8d7285b00dc3ab94b3">
  <xsd:schema xmlns:xsd="http://www.w3.org/2001/XMLSchema" xmlns:xs="http://www.w3.org/2001/XMLSchema" xmlns:p="http://schemas.microsoft.com/office/2006/metadata/properties" xmlns:ns2="f1908bf9-2dc4-4e3d-b4b9-4cf147fe6e6e" xmlns:ns3="9288e34c-c45f-4c56-ac4f-9af36a368a0a" targetNamespace="http://schemas.microsoft.com/office/2006/metadata/properties" ma:root="true" ma:fieldsID="71bfb866969058d0a5db8106faeb8b73" ns2:_="" ns3:_="">
    <xsd:import namespace="f1908bf9-2dc4-4e3d-b4b9-4cf147fe6e6e"/>
    <xsd:import namespace="9288e34c-c45f-4c56-ac4f-9af36a368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08bf9-2dc4-4e3d-b4b9-4cf147fe6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0315e9-bf3b-4d56-9aa6-089adcc4e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8e34c-c45f-4c56-ac4f-9af36a368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d69547a-5bcb-42bf-96bb-e8e2eda65ccb}" ma:internalName="TaxCatchAll" ma:showField="CatchAllData" ma:web="9288e34c-c45f-4c56-ac4f-9af36a368a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88e34c-c45f-4c56-ac4f-9af36a368a0a" xsi:nil="true"/>
    <lcf76f155ced4ddcb4097134ff3c332f xmlns="f1908bf9-2dc4-4e3d-b4b9-4cf147fe6e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B62095-95E1-4E65-A7C8-2354E1EC2C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08bf9-2dc4-4e3d-b4b9-4cf147fe6e6e"/>
    <ds:schemaRef ds:uri="9288e34c-c45f-4c56-ac4f-9af36a368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4465A-719E-4CEF-9285-BE950FE789F0}">
  <ds:schemaRefs>
    <ds:schemaRef ds:uri="http://purl.org/dc/dcmitype/"/>
    <ds:schemaRef ds:uri="http://www.w3.org/XML/1998/namespace"/>
    <ds:schemaRef ds:uri="9288e34c-c45f-4c56-ac4f-9af36a368a0a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f1908bf9-2dc4-4e3d-b4b9-4cf147fe6e6e"/>
  </ds:schemaRefs>
</ds:datastoreItem>
</file>

<file path=customXml/itemProps3.xml><?xml version="1.0" encoding="utf-8"?>
<ds:datastoreItem xmlns:ds="http://schemas.openxmlformats.org/officeDocument/2006/customXml" ds:itemID="{05D2B7E5-5C56-4332-88D8-549621D2A3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Finansiniai duomenys</vt:lpstr>
      <vt:lpstr>Finansiniai duomenys(2015-2016)</vt:lpstr>
      <vt:lpstr>'Finansiniai duomenys'!Print_Area</vt:lpstr>
      <vt:lpstr>'Finansiniai duomenys(2015-2016)'!Print_Area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Paulius Šimkūnas</dc:creator>
  <cp:keywords/>
  <dc:description/>
  <cp:lastModifiedBy>Odeta Kovaliova</cp:lastModifiedBy>
  <cp:revision/>
  <cp:lastPrinted>2024-05-02T07:50:50Z</cp:lastPrinted>
  <dcterms:created xsi:type="dcterms:W3CDTF">2014-03-24T16:58:47Z</dcterms:created>
  <dcterms:modified xsi:type="dcterms:W3CDTF">2024-05-02T07:51:03Z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0x010100656C2723AFDCCF4CA6C7EEC604096041</vt:lpwstr>
  </property>
  <property fmtid="{D5CDD505-2E9C-101B-9397-08002B2CF9AE}" pid="3" name="WorkbookGuid">
    <vt:lpwstr>c0382e1e-07fd-4cb4-b757-f4bdeee43814</vt:lpwstr>
  </property>
  <property fmtid="{D5CDD505-2E9C-101B-9397-08002B2CF9AE}" pid="4" name="MediaServiceImageTags">
    <vt:lpwstr/>
  </property>
</Properties>
</file>